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601" activeTab="3"/>
  </bookViews>
  <sheets>
    <sheet name="Summary" sheetId="1" r:id="rId1"/>
    <sheet name="Income Stmt" sheetId="2" r:id="rId2"/>
    <sheet name="Balance Sheet" sheetId="3" r:id="rId3"/>
    <sheet name="Cash Flow" sheetId="4" r:id="rId4"/>
    <sheet name="Equity" sheetId="5" r:id="rId5"/>
    <sheet name="Notes-Segmental" sheetId="6" r:id="rId6"/>
  </sheets>
  <definedNames>
    <definedName name="_xlnm.Print_Area" localSheetId="2">'Balance Sheet'!$B$1:$H$52</definedName>
    <definedName name="_xlnm.Print_Area" localSheetId="1">'Income Stmt'!$A$3:$F$36</definedName>
    <definedName name="_xlnm.Print_Area" localSheetId="0">'Summary'!$B$2:$G$43</definedName>
  </definedNames>
  <calcPr fullCalcOnLoad="1"/>
</workbook>
</file>

<file path=xl/sharedStrings.xml><?xml version="1.0" encoding="utf-8"?>
<sst xmlns="http://schemas.openxmlformats.org/spreadsheetml/2006/main" count="303" uniqueCount="207">
  <si>
    <t>AS AT END</t>
  </si>
  <si>
    <t>QUARTER</t>
  </si>
  <si>
    <t>RM'000</t>
  </si>
  <si>
    <t>Current Assets</t>
  </si>
  <si>
    <t>Current Liabilities</t>
  </si>
  <si>
    <t xml:space="preserve">   Short Term Borrowings</t>
  </si>
  <si>
    <t>Share Capital</t>
  </si>
  <si>
    <t>Reserves</t>
  </si>
  <si>
    <t>Long Term Borrowings</t>
  </si>
  <si>
    <t>OF PRECEDING</t>
  </si>
  <si>
    <t>Revenue</t>
  </si>
  <si>
    <t>INDIVIDUAL QUARTER</t>
  </si>
  <si>
    <t>CUMULATIVE QUARTER</t>
  </si>
  <si>
    <t>Taxation</t>
  </si>
  <si>
    <t>Part A2 :- SUMMARY OF KEY FINANCIAL INFORMATION</t>
  </si>
  <si>
    <t>CURRENT YEAR</t>
  </si>
  <si>
    <t>PRECEDING YEAR</t>
  </si>
  <si>
    <t>CORRESPONDING</t>
  </si>
  <si>
    <t>TO DATE</t>
  </si>
  <si>
    <t>PERIOD</t>
  </si>
  <si>
    <t>Profit / (loss) before tax</t>
  </si>
  <si>
    <t>interest</t>
  </si>
  <si>
    <t>Net profit / (loss) for the period</t>
  </si>
  <si>
    <t>Basic earnings / (loss) per share</t>
  </si>
  <si>
    <t>(sen)</t>
  </si>
  <si>
    <t>Dividend per share (sen)</t>
  </si>
  <si>
    <t>AS AT END OF CURRENT</t>
  </si>
  <si>
    <t>AS AT PRECEDING FINANCIAL</t>
  </si>
  <si>
    <t>YEAR END</t>
  </si>
  <si>
    <t>Part A3 :- ADDITIONAL INFORMATION</t>
  </si>
  <si>
    <t>Profit / (loss) from operations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</si>
  <si>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</si>
  <si>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</si>
  <si>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</si>
  <si>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</si>
  <si>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</si>
  <si>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</si>
  <si>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</si>
  <si>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Investment In Associated Companies/Joint Venture</t>
  </si>
  <si>
    <t>Other Investments</t>
  </si>
  <si>
    <t xml:space="preserve">   Inventories &amp; Work In Progress</t>
  </si>
  <si>
    <t xml:space="preserve">   Amount Due From Customers</t>
  </si>
  <si>
    <t xml:space="preserve">   Trade &amp; Other Receivables</t>
  </si>
  <si>
    <t xml:space="preserve">   Amount Due From Associated Companies</t>
  </si>
  <si>
    <t xml:space="preserve">   Amount Due From Joint Venture</t>
  </si>
  <si>
    <t xml:space="preserve">   Cash &amp; Cash Equivalent</t>
  </si>
  <si>
    <t xml:space="preserve">   Trade &amp; Other Payables</t>
  </si>
  <si>
    <t xml:space="preserve">   Amount Due To Associated Companies</t>
  </si>
  <si>
    <t xml:space="preserve">   Provision For Taxation</t>
  </si>
  <si>
    <t xml:space="preserve">   Amount Due To Customers</t>
  </si>
  <si>
    <t xml:space="preserve">   Proposed Dividends</t>
  </si>
  <si>
    <t>Net Current Assets / (Current Liabilities)</t>
  </si>
  <si>
    <t>Shareholders Fund</t>
  </si>
  <si>
    <t>Minority Interest</t>
  </si>
  <si>
    <t>Deferred Taxation</t>
  </si>
  <si>
    <t>Net Tangible Assets Per Share (sen)</t>
  </si>
  <si>
    <t>CONDENSED CONSOLIDATED INCOME STATEMENTS</t>
  </si>
  <si>
    <t>Cost Of Sales</t>
  </si>
  <si>
    <t>Gross Profit</t>
  </si>
  <si>
    <t>Other Operating Income</t>
  </si>
  <si>
    <t>Operating Expenses</t>
  </si>
  <si>
    <t>Profit From Operations</t>
  </si>
  <si>
    <t>Finance Costs</t>
  </si>
  <si>
    <t>Investing Results</t>
  </si>
  <si>
    <t>Profit / (Loss) Before Tax</t>
  </si>
  <si>
    <t>Profit / (Loss) After Tax</t>
  </si>
  <si>
    <t>Net Profit / (Loss) For The Period</t>
  </si>
  <si>
    <t xml:space="preserve">                                    EPS - Basic (sen)</t>
  </si>
  <si>
    <t xml:space="preserve">                                           - Diluted (sen)</t>
  </si>
  <si>
    <t>The Condensed Consolidated Income Statements should be read in conjunction with the</t>
  </si>
  <si>
    <t>The Condensed Consolidated Balance Sheets should be read in conjunction with the</t>
  </si>
  <si>
    <t>(Bursa Securities Format)</t>
  </si>
  <si>
    <t>BRIGHT PACKAGING INDUSTRY BERHAD (161776 - W)</t>
  </si>
  <si>
    <t>(Audited)</t>
  </si>
  <si>
    <t>CONDENSED CONSOLIDATED CASH FLOW STATEMENT</t>
  </si>
  <si>
    <t>Cumulative</t>
  </si>
  <si>
    <t>Preceding</t>
  </si>
  <si>
    <t>Quarter</t>
  </si>
  <si>
    <t>Year</t>
  </si>
  <si>
    <t>Ended</t>
  </si>
  <si>
    <t>CASH FLOW FROM OPERATING ACTIVITIES</t>
  </si>
  <si>
    <t>(Loss) / profit  before taxation</t>
  </si>
  <si>
    <t>Adjustment for non-cash flow:-</t>
  </si>
  <si>
    <t xml:space="preserve">   Amortisation of goodwill</t>
  </si>
  <si>
    <t xml:space="preserve">   Depreciation of property, plant and equipment</t>
  </si>
  <si>
    <t xml:space="preserve">   (Gain) / loss on disposal of property, plant and machinery</t>
  </si>
  <si>
    <t xml:space="preserve">   Provision for doubtful debts</t>
  </si>
  <si>
    <t xml:space="preserve">   Inventories written off</t>
  </si>
  <si>
    <t xml:space="preserve">   Other receivable written off</t>
  </si>
  <si>
    <t xml:space="preserve">   Unrealised ( gain ) / loss on foreign exchange</t>
  </si>
  <si>
    <t xml:space="preserve">   Provision for stock obsolescence</t>
  </si>
  <si>
    <t xml:space="preserve">   Provision for unrealised foreign exchange loss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</si>
  <si>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</si>
  <si>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</si>
  <si>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</si>
  <si>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</si>
  <si>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</si>
  <si>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Net cash generated from / (used in) operations</t>
  </si>
  <si>
    <t>Taxation paid</t>
  </si>
  <si>
    <t>Net cash generated from / (used in) operationg activities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</si>
  <si>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</si>
  <si>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</si>
  <si>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</si>
  <si>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</si>
  <si>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Proceeds from subscription of additional shares</t>
  </si>
  <si>
    <t>Proceeds from share premium</t>
  </si>
  <si>
    <t>Net cash generated from investing activities</t>
  </si>
  <si>
    <t>CASH FLOW FROM FINANCING ACTIVITIES</t>
  </si>
  <si>
    <t>Proceeds from issue of shares</t>
  </si>
  <si>
    <t>Drawdown / (repayment of bank borrowings)</t>
  </si>
  <si>
    <t>Repayment of term loans</t>
  </si>
  <si>
    <t>Proceeds from collaterising machinery under a lease agreement</t>
  </si>
  <si>
    <t>Payments to hire purchase creditors</t>
  </si>
  <si>
    <t>Interest paid</t>
  </si>
  <si>
    <t>Net cash used in financing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</si>
  <si>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</si>
  <si>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</si>
  <si>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</si>
  <si>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COMPRISE:</t>
  </si>
  <si>
    <t>Cash and bank balances</t>
  </si>
  <si>
    <t>Bank overdrafts</t>
  </si>
  <si>
    <t>The Condensed Consolidated Cash Flow Statement should be read in conjunction with the</t>
  </si>
  <si>
    <t>CONDENSED CONSOLIDATED STATEMENT OF CHANGES IN EQUITY</t>
  </si>
  <si>
    <t>Share</t>
  </si>
  <si>
    <t xml:space="preserve">Share </t>
  </si>
  <si>
    <t>Revaluation</t>
  </si>
  <si>
    <t>Retained</t>
  </si>
  <si>
    <t>capital</t>
  </si>
  <si>
    <t>premium</t>
  </si>
  <si>
    <t>Reserve</t>
  </si>
  <si>
    <t>profits</t>
  </si>
  <si>
    <t>Total</t>
  </si>
  <si>
    <t>GROUP</t>
  </si>
  <si>
    <t>( RM )</t>
  </si>
  <si>
    <t xml:space="preserve">Profit / (loss) </t>
  </si>
  <si>
    <t>ESOS</t>
  </si>
  <si>
    <t>Dividend</t>
  </si>
  <si>
    <t>The Condensed Consolidated Statement Of Changes In Equity should be read in conjunction with the</t>
  </si>
  <si>
    <t>Segmental Reporting</t>
  </si>
  <si>
    <t>[A]</t>
  </si>
  <si>
    <t>INFORMATION ABOUT BUSINESS SEGMENTS</t>
  </si>
  <si>
    <t>BPI</t>
  </si>
  <si>
    <t>Photon</t>
  </si>
  <si>
    <t>MPP</t>
  </si>
  <si>
    <t>ACORN/MP</t>
  </si>
  <si>
    <t>Elimination</t>
  </si>
  <si>
    <t>Consolidated</t>
  </si>
  <si>
    <t>Paper Lamination</t>
  </si>
  <si>
    <t>Optic Fibre</t>
  </si>
  <si>
    <t>Printing</t>
  </si>
  <si>
    <t>Others</t>
  </si>
  <si>
    <t>REVENUE</t>
  </si>
  <si>
    <t>External Sales</t>
  </si>
  <si>
    <t>InterSegment Sales</t>
  </si>
  <si>
    <t>RESULT</t>
  </si>
  <si>
    <t>Operating Result</t>
  </si>
  <si>
    <t>Interest Expense</t>
  </si>
  <si>
    <t>Interest Income</t>
  </si>
  <si>
    <t>Tax</t>
  </si>
  <si>
    <t>ProfitAfterTax/MI</t>
  </si>
  <si>
    <t>OTHER</t>
  </si>
  <si>
    <t>INFORMATIONS</t>
  </si>
  <si>
    <t>Segment Assets</t>
  </si>
  <si>
    <t>Segment Laibilities</t>
  </si>
  <si>
    <t>Consolidated Assets /</t>
  </si>
  <si>
    <t>(Liabilities)</t>
  </si>
  <si>
    <t>Capital Expenditure</t>
  </si>
  <si>
    <t>Depreciation</t>
  </si>
  <si>
    <t>Non Cash Expenses</t>
  </si>
  <si>
    <t>Other Than Depreciation</t>
  </si>
  <si>
    <t>[B]</t>
  </si>
  <si>
    <t>INFORMATION ABOUT GEOGRAPHICAL SEGMENTS</t>
  </si>
  <si>
    <t>PHOTON</t>
  </si>
  <si>
    <t>Malaysia</t>
  </si>
  <si>
    <t>Thailand</t>
  </si>
  <si>
    <t>Vietnam</t>
  </si>
  <si>
    <t>United Arab Emirate</t>
  </si>
  <si>
    <t>Australia</t>
  </si>
  <si>
    <t>China</t>
  </si>
  <si>
    <t>Singapore</t>
  </si>
  <si>
    <t>Philippines</t>
  </si>
  <si>
    <t>Indonesia</t>
  </si>
  <si>
    <t>Korea</t>
  </si>
  <si>
    <t>Annual Financial Report for the year ended 31 August 2005</t>
  </si>
  <si>
    <t>At 1 September 2005</t>
  </si>
  <si>
    <t>At 01 September 2004</t>
  </si>
  <si>
    <t>FY'06</t>
  </si>
  <si>
    <t>Profit / (loss) after tax and minority</t>
  </si>
  <si>
    <t>Deferred Tax Assets</t>
  </si>
  <si>
    <t>Pakistan</t>
  </si>
  <si>
    <t>Japan</t>
  </si>
  <si>
    <t>Net assets per share attributable to ordinary</t>
  </si>
  <si>
    <t>equity holders of the parent (RM)</t>
  </si>
  <si>
    <t>ProfitBeforeTax &amp; MI</t>
  </si>
  <si>
    <t>BURSA SECURITIES QUARTERLY REPORT - THIRD QUARTER</t>
  </si>
  <si>
    <t>Summary of Key Financial Information for the financial period ended 31 / 05 /2006</t>
  </si>
  <si>
    <t>31 / 05 / 06</t>
  </si>
  <si>
    <t>31 / 05 / 05</t>
  </si>
  <si>
    <t>BURSA SECURITIES QUARTERLY REPORT  -  THIRD QUARTER</t>
  </si>
  <si>
    <t>FOR THE QUARTER ENDED 31 MAY 2006</t>
  </si>
  <si>
    <t>CONSOLIDATED BALANCE SHEET AS AT 31 MAY 2006</t>
  </si>
  <si>
    <t>ENDED 31 / 05 / 05</t>
  </si>
  <si>
    <t>FOR THE CUMULATIVE QUARTER ENDED 31 MAY 2006</t>
  </si>
  <si>
    <t>STATEMENT OF CHANGES IN EQUITY FOR THE THIRD QUARTER ENDED 31 MAY 2006</t>
  </si>
  <si>
    <t>THIRD QUARTER (RM Million)</t>
  </si>
  <si>
    <t>At 31 MAY 2006</t>
  </si>
  <si>
    <t>At 31 MAY 2005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</si>
</sst>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_);\(0.00\)"/>
    <numFmt numFmtId="176" formatCode="0.0_);\(0.0\)"/>
    <numFmt numFmtId="177" formatCode="0_);\(0\)"/>
    <numFmt numFmtId="178" formatCode="&quot;$&quot;#,##0.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_(* #,##0.000_);_(* \(#,##0.000\);_(* &quot;-&quot;??_);_(@_)"/>
  </numFmts>
  <fonts count="1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6"/>
      <name val="Arial"/>
      <family val="2"/>
    </font>
    <font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3" fontId="0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177" fontId="0" fillId="0" borderId="5" xfId="0" applyNumberFormat="1" applyFont="1" applyBorder="1" applyAlignment="1">
      <alignment horizontal="right"/>
    </xf>
    <xf numFmtId="173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73" fontId="0" fillId="0" borderId="5" xfId="15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173" fontId="0" fillId="0" borderId="5" xfId="15" applyNumberFormat="1" applyFont="1" applyBorder="1" applyAlignment="1">
      <alignment horizontal="right"/>
    </xf>
    <xf numFmtId="173" fontId="0" fillId="0" borderId="4" xfId="15" applyNumberFormat="1" applyFont="1" applyBorder="1" applyAlignment="1" quotePrefix="1">
      <alignment horizontal="right"/>
    </xf>
    <xf numFmtId="173" fontId="0" fillId="0" borderId="5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12" xfId="15" applyNumberFormat="1" applyFont="1" applyBorder="1" applyAlignment="1">
      <alignment/>
    </xf>
    <xf numFmtId="173" fontId="0" fillId="0" borderId="8" xfId="15" applyNumberFormat="1" applyFont="1" applyBorder="1" applyAlignment="1" quotePrefix="1">
      <alignment horizontal="right"/>
    </xf>
    <xf numFmtId="173" fontId="0" fillId="0" borderId="0" xfId="15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173" fontId="0" fillId="0" borderId="0" xfId="15" applyNumberFormat="1" applyFont="1" applyBorder="1" applyAlignment="1" quotePrefix="1">
      <alignment horizontal="right"/>
    </xf>
    <xf numFmtId="172" fontId="0" fillId="0" borderId="5" xfId="0" applyNumberFormat="1" applyFont="1" applyBorder="1" applyAlignment="1" quotePrefix="1">
      <alignment horizontal="right"/>
    </xf>
    <xf numFmtId="43" fontId="0" fillId="0" borderId="0" xfId="15" applyFont="1" applyFill="1" applyBorder="1" applyAlignment="1" quotePrefix="1">
      <alignment horizontal="right"/>
    </xf>
    <xf numFmtId="172" fontId="0" fillId="0" borderId="0" xfId="15" applyNumberFormat="1" applyFont="1" applyBorder="1" applyAlignment="1" quotePrefix="1">
      <alignment horizontal="right"/>
    </xf>
    <xf numFmtId="39" fontId="0" fillId="0" borderId="0" xfId="15" applyNumberFormat="1" applyFont="1" applyFill="1" applyBorder="1" applyAlignment="1">
      <alignment/>
    </xf>
    <xf numFmtId="39" fontId="0" fillId="0" borderId="4" xfId="15" applyNumberFormat="1" applyFont="1" applyBorder="1" applyAlignment="1">
      <alignment/>
    </xf>
    <xf numFmtId="173" fontId="8" fillId="0" borderId="5" xfId="15" applyNumberFormat="1" applyFont="1" applyBorder="1" applyAlignment="1">
      <alignment/>
    </xf>
    <xf numFmtId="43" fontId="0" fillId="0" borderId="5" xfId="15" applyFont="1" applyBorder="1" applyAlignment="1" quotePrefix="1">
      <alignment horizontal="right"/>
    </xf>
    <xf numFmtId="173" fontId="0" fillId="0" borderId="2" xfId="0" applyNumberFormat="1" applyFont="1" applyFill="1" applyBorder="1" applyAlignment="1" quotePrefix="1">
      <alignment horizontal="right"/>
    </xf>
    <xf numFmtId="173" fontId="0" fillId="0" borderId="2" xfId="0" applyNumberFormat="1" applyFont="1" applyBorder="1" applyAlignment="1" quotePrefix="1">
      <alignment horizontal="right"/>
    </xf>
    <xf numFmtId="173" fontId="0" fillId="0" borderId="4" xfId="0" applyNumberFormat="1" applyFont="1" applyBorder="1" applyAlignment="1" quotePrefix="1">
      <alignment horizontal="right"/>
    </xf>
    <xf numFmtId="173" fontId="0" fillId="0" borderId="13" xfId="0" applyNumberFormat="1" applyFont="1" applyBorder="1" applyAlignment="1" quotePrefix="1">
      <alignment horizontal="right"/>
    </xf>
    <xf numFmtId="173" fontId="0" fillId="0" borderId="9" xfId="0" applyNumberFormat="1" applyFont="1" applyBorder="1" applyAlignment="1" quotePrefix="1">
      <alignment horizontal="right"/>
    </xf>
    <xf numFmtId="177" fontId="0" fillId="0" borderId="4" xfId="0" applyNumberFormat="1" applyFont="1" applyBorder="1" applyAlignment="1">
      <alignment horizontal="right"/>
    </xf>
    <xf numFmtId="173" fontId="0" fillId="0" borderId="9" xfId="0" applyNumberFormat="1" applyFont="1" applyFill="1" applyBorder="1" applyAlignment="1" quotePrefix="1">
      <alignment horizontal="right"/>
    </xf>
    <xf numFmtId="177" fontId="0" fillId="0" borderId="9" xfId="0" applyNumberFormat="1" applyFont="1" applyBorder="1" applyAlignment="1">
      <alignment horizontal="right"/>
    </xf>
    <xf numFmtId="173" fontId="0" fillId="0" borderId="11" xfId="0" applyNumberFormat="1" applyFont="1" applyBorder="1" applyAlignment="1" quotePrefix="1">
      <alignment horizontal="right"/>
    </xf>
    <xf numFmtId="173" fontId="0" fillId="0" borderId="11" xfId="0" applyNumberFormat="1" applyFont="1" applyFill="1" applyBorder="1" applyAlignment="1" quotePrefix="1">
      <alignment horizontal="right"/>
    </xf>
    <xf numFmtId="177" fontId="0" fillId="0" borderId="11" xfId="0" applyNumberFormat="1" applyFont="1" applyBorder="1" applyAlignment="1">
      <alignment horizontal="right"/>
    </xf>
    <xf numFmtId="43" fontId="0" fillId="0" borderId="0" xfId="0" applyNumberFormat="1" applyFont="1" applyBorder="1" applyAlignment="1">
      <alignment/>
    </xf>
    <xf numFmtId="173" fontId="0" fillId="0" borderId="5" xfId="15" applyNumberFormat="1" applyFont="1" applyBorder="1" applyAlignment="1" quotePrefix="1">
      <alignment horizontal="right"/>
    </xf>
    <xf numFmtId="175" fontId="0" fillId="0" borderId="5" xfId="0" applyNumberFormat="1" applyFont="1" applyBorder="1" applyAlignment="1">
      <alignment/>
    </xf>
    <xf numFmtId="43" fontId="0" fillId="0" borderId="5" xfId="0" applyNumberFormat="1" applyFont="1" applyBorder="1" applyAlignment="1">
      <alignment horizontal="right"/>
    </xf>
    <xf numFmtId="43" fontId="0" fillId="0" borderId="4" xfId="0" applyNumberFormat="1" applyFont="1" applyBorder="1" applyAlignment="1" quotePrefix="1">
      <alignment horizontal="right"/>
    </xf>
    <xf numFmtId="173" fontId="9" fillId="0" borderId="0" xfId="15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3" fontId="0" fillId="0" borderId="8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3" fontId="0" fillId="0" borderId="4" xfId="15" applyNumberFormat="1" applyFont="1" applyBorder="1" applyAlignment="1">
      <alignment horizontal="right"/>
    </xf>
    <xf numFmtId="173" fontId="0" fillId="0" borderId="9" xfId="15" applyNumberFormat="1" applyFont="1" applyBorder="1" applyAlignment="1" quotePrefix="1">
      <alignment horizontal="right"/>
    </xf>
    <xf numFmtId="177" fontId="0" fillId="0" borderId="4" xfId="15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3" fontId="6" fillId="0" borderId="8" xfId="15" applyNumberFormat="1" applyFont="1" applyBorder="1" applyAlignment="1">
      <alignment horizontal="center"/>
    </xf>
    <xf numFmtId="0" fontId="2" fillId="0" borderId="0" xfId="0" applyFont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Alignment="1">
      <alignment/>
    </xf>
    <xf numFmtId="173" fontId="6" fillId="0" borderId="0" xfId="15" applyNumberFormat="1" applyFont="1" applyFill="1" applyAlignment="1">
      <alignment horizontal="center"/>
    </xf>
    <xf numFmtId="173" fontId="6" fillId="0" borderId="0" xfId="15" applyNumberFormat="1" applyFont="1" applyAlignment="1">
      <alignment horizontal="center"/>
    </xf>
    <xf numFmtId="173" fontId="6" fillId="0" borderId="8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3" fontId="0" fillId="0" borderId="0" xfId="15" applyNumberFormat="1" applyFont="1" applyFill="1" applyAlignment="1">
      <alignment/>
    </xf>
    <xf numFmtId="173" fontId="0" fillId="0" borderId="0" xfId="15" applyNumberFormat="1" applyFont="1" applyFill="1" applyAlignment="1">
      <alignment horizontal="right"/>
    </xf>
    <xf numFmtId="173" fontId="0" fillId="0" borderId="8" xfId="15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 horizontal="right"/>
    </xf>
    <xf numFmtId="173" fontId="0" fillId="0" borderId="8" xfId="15" applyNumberFormat="1" applyFont="1" applyFill="1" applyBorder="1" applyAlignment="1">
      <alignment horizontal="center"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0" xfId="15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3" xfId="0" applyFont="1" applyBorder="1" applyAlignment="1">
      <alignment/>
    </xf>
    <xf numFmtId="43" fontId="0" fillId="0" borderId="6" xfId="15" applyFont="1" applyBorder="1" applyAlignment="1">
      <alignment/>
    </xf>
    <xf numFmtId="175" fontId="0" fillId="0" borderId="6" xfId="0" applyNumberFormat="1" applyFont="1" applyBorder="1" applyAlignment="1">
      <alignment/>
    </xf>
    <xf numFmtId="39" fontId="0" fillId="0" borderId="6" xfId="15" applyNumberFormat="1" applyFont="1" applyBorder="1" applyAlignment="1">
      <alignment/>
    </xf>
    <xf numFmtId="43" fontId="0" fillId="0" borderId="5" xfId="0" applyNumberFormat="1" applyFont="1" applyBorder="1" applyAlignment="1">
      <alignment/>
    </xf>
    <xf numFmtId="175" fontId="0" fillId="0" borderId="7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39" fontId="0" fillId="0" borderId="7" xfId="15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39" fontId="0" fillId="0" borderId="5" xfId="15" applyNumberFormat="1" applyFont="1" applyBorder="1" applyAlignment="1">
      <alignment/>
    </xf>
    <xf numFmtId="175" fontId="0" fillId="0" borderId="5" xfId="15" applyNumberFormat="1" applyFont="1" applyBorder="1" applyAlignment="1">
      <alignment/>
    </xf>
    <xf numFmtId="43" fontId="0" fillId="0" borderId="5" xfId="15" applyFont="1" applyBorder="1" applyAlignment="1">
      <alignment/>
    </xf>
    <xf numFmtId="175" fontId="0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39" fontId="0" fillId="0" borderId="5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5" fontId="0" fillId="0" borderId="5" xfId="0" applyNumberFormat="1" applyFont="1" applyBorder="1" applyAlignment="1">
      <alignment horizontal="right"/>
    </xf>
    <xf numFmtId="39" fontId="0" fillId="0" borderId="0" xfId="15" applyNumberFormat="1" applyFont="1" applyBorder="1" applyAlignment="1">
      <alignment/>
    </xf>
    <xf numFmtId="175" fontId="0" fillId="0" borderId="11" xfId="0" applyNumberFormat="1" applyFont="1" applyBorder="1" applyAlignment="1">
      <alignment horizontal="right"/>
    </xf>
    <xf numFmtId="39" fontId="0" fillId="0" borderId="8" xfId="15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9" xfId="0" applyNumberFormat="1" applyFont="1" applyBorder="1" applyAlignment="1">
      <alignment horizontal="right"/>
    </xf>
    <xf numFmtId="43" fontId="0" fillId="0" borderId="5" xfId="15" applyFont="1" applyFill="1" applyBorder="1" applyAlignment="1" quotePrefix="1">
      <alignment horizontal="right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3" fontId="0" fillId="0" borderId="1" xfId="15" applyNumberFormat="1" applyFont="1" applyBorder="1" applyAlignment="1">
      <alignment/>
    </xf>
    <xf numFmtId="0" fontId="0" fillId="0" borderId="22" xfId="0" applyFont="1" applyBorder="1" applyAlignment="1">
      <alignment/>
    </xf>
    <xf numFmtId="173" fontId="0" fillId="0" borderId="1" xfId="15" applyNumberFormat="1" applyFont="1" applyBorder="1" applyAlignment="1">
      <alignment horizontal="right"/>
    </xf>
    <xf numFmtId="173" fontId="0" fillId="0" borderId="22" xfId="15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73" fontId="0" fillId="0" borderId="1" xfId="15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3" fontId="0" fillId="0" borderId="1" xfId="15" applyNumberFormat="1" applyFont="1" applyBorder="1" applyAlignment="1">
      <alignment horizontal="right" vertical="center"/>
    </xf>
    <xf numFmtId="173" fontId="0" fillId="0" borderId="22" xfId="15" applyNumberFormat="1" applyFont="1" applyBorder="1" applyAlignment="1">
      <alignment horizontal="right" vertical="center"/>
    </xf>
    <xf numFmtId="173" fontId="0" fillId="0" borderId="22" xfId="15" applyNumberFormat="1" applyFont="1" applyBorder="1" applyAlignment="1">
      <alignment horizontal="center" vertical="center"/>
    </xf>
    <xf numFmtId="173" fontId="0" fillId="0" borderId="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3" fontId="0" fillId="0" borderId="3" xfId="15" applyFont="1" applyBorder="1" applyAlignment="1">
      <alignment horizontal="center" vertical="center"/>
    </xf>
    <xf numFmtId="43" fontId="0" fillId="0" borderId="11" xfId="15" applyFont="1" applyBorder="1" applyAlignment="1">
      <alignment horizontal="center" vertical="center"/>
    </xf>
    <xf numFmtId="175" fontId="0" fillId="0" borderId="2" xfId="0" applyNumberFormat="1" applyFont="1" applyBorder="1" applyAlignment="1">
      <alignment horizontal="right" vertical="center"/>
    </xf>
    <xf numFmtId="175" fontId="0" fillId="0" borderId="9" xfId="0" applyNumberFormat="1" applyFont="1" applyBorder="1" applyAlignment="1">
      <alignment horizontal="right" vertical="center"/>
    </xf>
    <xf numFmtId="43" fontId="0" fillId="0" borderId="10" xfId="15" applyFont="1" applyBorder="1" applyAlignment="1">
      <alignment horizontal="center" vertical="center"/>
    </xf>
    <xf numFmtId="43" fontId="0" fillId="0" borderId="7" xfId="15" applyFont="1" applyBorder="1" applyAlignment="1">
      <alignment horizontal="center" vertical="center"/>
    </xf>
    <xf numFmtId="175" fontId="0" fillId="0" borderId="3" xfId="0" applyNumberFormat="1" applyFont="1" applyBorder="1" applyAlignment="1">
      <alignment horizontal="right" vertical="center"/>
    </xf>
    <xf numFmtId="175" fontId="0" fillId="0" borderId="11" xfId="0" applyNumberFormat="1" applyFont="1" applyBorder="1" applyAlignment="1">
      <alignment horizontal="right" vertical="center"/>
    </xf>
    <xf numFmtId="39" fontId="0" fillId="0" borderId="3" xfId="15" applyNumberFormat="1" applyFont="1" applyBorder="1" applyAlignment="1">
      <alignment horizontal="right" vertical="center"/>
    </xf>
    <xf numFmtId="39" fontId="0" fillId="0" borderId="11" xfId="15" applyNumberFormat="1" applyFont="1" applyBorder="1" applyAlignment="1">
      <alignment horizontal="right" vertical="center"/>
    </xf>
    <xf numFmtId="175" fontId="0" fillId="0" borderId="3" xfId="0" applyNumberFormat="1" applyFont="1" applyBorder="1" applyAlignment="1">
      <alignment vertical="center"/>
    </xf>
    <xf numFmtId="175" fontId="0" fillId="0" borderId="1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workbookViewId="0" topLeftCell="A20">
      <selection activeCell="F44" sqref="F44"/>
    </sheetView>
  </sheetViews>
  <sheetFormatPr defaultColWidth="9.140625" defaultRowHeight="12.75"/>
  <cols>
    <col min="1" max="2" width="2.7109375" style="1" customWidth="1"/>
    <col min="3" max="3" width="37.7109375" style="1" customWidth="1"/>
    <col min="4" max="7" width="17.7109375" style="1" customWidth="1"/>
    <col min="8" max="16384" width="9.140625" style="1" customWidth="1"/>
  </cols>
  <sheetData>
    <row r="2" s="17" customFormat="1" ht="15">
      <c r="B2" s="20" t="s">
        <v>72</v>
      </c>
    </row>
    <row r="3" s="17" customFormat="1" ht="15">
      <c r="B3" s="20" t="s">
        <v>194</v>
      </c>
    </row>
    <row r="5" spans="2:7" s="17" customFormat="1" ht="15">
      <c r="B5" s="46" t="s">
        <v>14</v>
      </c>
      <c r="C5" s="47"/>
      <c r="D5" s="47"/>
      <c r="E5" s="47"/>
      <c r="F5" s="47"/>
      <c r="G5" s="48"/>
    </row>
    <row r="6" spans="2:7" s="17" customFormat="1" ht="15">
      <c r="B6" s="128"/>
      <c r="C6" s="141"/>
      <c r="D6" s="141"/>
      <c r="E6" s="141"/>
      <c r="F6" s="141"/>
      <c r="G6" s="142"/>
    </row>
    <row r="7" spans="2:7" ht="12.75">
      <c r="B7" s="154" t="s">
        <v>195</v>
      </c>
      <c r="C7" s="155"/>
      <c r="D7" s="155"/>
      <c r="E7" s="155"/>
      <c r="F7" s="155"/>
      <c r="G7" s="156"/>
    </row>
    <row r="8" spans="2:7" ht="12.75">
      <c r="B8" s="16"/>
      <c r="C8" s="2"/>
      <c r="D8" s="145" t="s">
        <v>11</v>
      </c>
      <c r="E8" s="146"/>
      <c r="F8" s="145" t="s">
        <v>12</v>
      </c>
      <c r="G8" s="146"/>
    </row>
    <row r="9" spans="2:7" ht="12.75">
      <c r="B9" s="9"/>
      <c r="C9" s="5"/>
      <c r="D9" s="27" t="s">
        <v>15</v>
      </c>
      <c r="E9" s="26" t="s">
        <v>16</v>
      </c>
      <c r="F9" s="27" t="s">
        <v>15</v>
      </c>
      <c r="G9" s="31" t="s">
        <v>16</v>
      </c>
    </row>
    <row r="10" spans="2:7" ht="12.75">
      <c r="B10" s="9"/>
      <c r="C10" s="5"/>
      <c r="D10" s="28" t="s">
        <v>1</v>
      </c>
      <c r="E10" s="26" t="s">
        <v>17</v>
      </c>
      <c r="F10" s="28" t="s">
        <v>18</v>
      </c>
      <c r="G10" s="31" t="s">
        <v>17</v>
      </c>
    </row>
    <row r="11" spans="2:7" ht="12.75">
      <c r="B11" s="9"/>
      <c r="C11" s="5"/>
      <c r="D11" s="28"/>
      <c r="E11" s="26" t="s">
        <v>1</v>
      </c>
      <c r="F11" s="28"/>
      <c r="G11" s="31" t="s">
        <v>19</v>
      </c>
    </row>
    <row r="12" spans="2:7" ht="12.75">
      <c r="B12" s="9"/>
      <c r="C12" s="5"/>
      <c r="D12" s="28" t="s">
        <v>196</v>
      </c>
      <c r="E12" s="28" t="s">
        <v>197</v>
      </c>
      <c r="F12" s="28" t="s">
        <v>196</v>
      </c>
      <c r="G12" s="28" t="s">
        <v>197</v>
      </c>
    </row>
    <row r="13" spans="2:7" ht="12.75">
      <c r="B13" s="12"/>
      <c r="C13" s="13"/>
      <c r="D13" s="30" t="s">
        <v>2</v>
      </c>
      <c r="E13" s="29" t="s">
        <v>2</v>
      </c>
      <c r="F13" s="30" t="s">
        <v>2</v>
      </c>
      <c r="G13" s="49" t="s">
        <v>2</v>
      </c>
    </row>
    <row r="14" spans="2:7" ht="12.75">
      <c r="B14" s="16"/>
      <c r="C14" s="2"/>
      <c r="D14" s="23"/>
      <c r="E14" s="2"/>
      <c r="F14" s="23"/>
      <c r="G14" s="3"/>
    </row>
    <row r="15" spans="2:7" ht="12.75">
      <c r="B15" s="45">
        <v>1</v>
      </c>
      <c r="C15" s="5" t="s">
        <v>10</v>
      </c>
      <c r="D15" s="8">
        <v>13865</v>
      </c>
      <c r="E15" s="40">
        <v>15073</v>
      </c>
      <c r="F15" s="8">
        <v>38703</v>
      </c>
      <c r="G15" s="32">
        <v>39817</v>
      </c>
    </row>
    <row r="16" spans="2:7" ht="12.75">
      <c r="B16" s="45">
        <v>2</v>
      </c>
      <c r="C16" s="5" t="s">
        <v>20</v>
      </c>
      <c r="D16" s="70">
        <v>-1175</v>
      </c>
      <c r="E16" s="50">
        <v>-635</v>
      </c>
      <c r="F16" s="70">
        <v>-5453</v>
      </c>
      <c r="G16" s="34">
        <v>-88</v>
      </c>
    </row>
    <row r="17" spans="2:7" ht="12.75">
      <c r="B17" s="45">
        <v>3</v>
      </c>
      <c r="C17" s="5" t="s">
        <v>187</v>
      </c>
      <c r="D17" s="70"/>
      <c r="E17" s="50"/>
      <c r="F17" s="70"/>
      <c r="G17" s="34"/>
    </row>
    <row r="18" spans="2:7" ht="12.75">
      <c r="B18" s="45"/>
      <c r="C18" s="5" t="s">
        <v>21</v>
      </c>
      <c r="D18" s="70">
        <v>-1064</v>
      </c>
      <c r="E18" s="50">
        <v>-605</v>
      </c>
      <c r="F18" s="70">
        <v>-4987</v>
      </c>
      <c r="G18" s="34">
        <v>-33</v>
      </c>
    </row>
    <row r="19" spans="2:7" ht="12.75">
      <c r="B19" s="45">
        <v>4</v>
      </c>
      <c r="C19" s="5" t="s">
        <v>22</v>
      </c>
      <c r="D19" s="70">
        <v>-1064</v>
      </c>
      <c r="E19" s="50">
        <v>-605</v>
      </c>
      <c r="F19" s="70">
        <v>-4987</v>
      </c>
      <c r="G19" s="34">
        <v>-33</v>
      </c>
    </row>
    <row r="20" spans="2:7" ht="12.75">
      <c r="B20" s="45">
        <v>5</v>
      </c>
      <c r="C20" s="5" t="s">
        <v>23</v>
      </c>
      <c r="D20" s="51"/>
      <c r="E20" s="53"/>
      <c r="F20" s="35"/>
      <c r="G20" s="34"/>
    </row>
    <row r="21" spans="2:7" ht="12.75">
      <c r="B21" s="45"/>
      <c r="C21" s="5" t="s">
        <v>24</v>
      </c>
      <c r="D21" s="57">
        <f>(-1174730.09+110560.06)/43285000*100</f>
        <v>-2.4585191867852605</v>
      </c>
      <c r="E21" s="52">
        <v>-1.4</v>
      </c>
      <c r="F21" s="57">
        <f>-4986739.5/43285000*100</f>
        <v>-11.520710407762506</v>
      </c>
      <c r="G21" s="140">
        <v>-0.08</v>
      </c>
    </row>
    <row r="22" spans="2:7" ht="12.75">
      <c r="B22" s="45">
        <v>6</v>
      </c>
      <c r="C22" s="5" t="s">
        <v>25</v>
      </c>
      <c r="D22" s="71">
        <v>0</v>
      </c>
      <c r="E22" s="54">
        <v>0</v>
      </c>
      <c r="F22" s="71">
        <v>0</v>
      </c>
      <c r="G22" s="55">
        <v>0</v>
      </c>
    </row>
    <row r="23" spans="2:7" ht="13.5" thickBot="1">
      <c r="B23" s="9"/>
      <c r="C23" s="5"/>
      <c r="D23" s="10"/>
      <c r="E23" s="5"/>
      <c r="F23" s="10"/>
      <c r="G23" s="6"/>
    </row>
    <row r="24" spans="2:7" ht="12.75">
      <c r="B24" s="16"/>
      <c r="C24" s="2"/>
      <c r="D24" s="152" t="s">
        <v>26</v>
      </c>
      <c r="E24" s="153"/>
      <c r="F24" s="152" t="s">
        <v>27</v>
      </c>
      <c r="G24" s="153"/>
    </row>
    <row r="25" spans="2:7" ht="13.5" thickBot="1">
      <c r="B25" s="9"/>
      <c r="C25" s="5"/>
      <c r="D25" s="147" t="s">
        <v>1</v>
      </c>
      <c r="E25" s="148"/>
      <c r="F25" s="147" t="s">
        <v>28</v>
      </c>
      <c r="G25" s="148"/>
    </row>
    <row r="26" spans="2:7" ht="12.75">
      <c r="B26" s="9"/>
      <c r="C26" s="5"/>
      <c r="D26" s="9"/>
      <c r="E26" s="6"/>
      <c r="F26" s="5"/>
      <c r="G26" s="6"/>
    </row>
    <row r="27" spans="2:7" ht="12.75">
      <c r="B27" s="45">
        <v>7</v>
      </c>
      <c r="C27" s="5" t="s">
        <v>191</v>
      </c>
      <c r="D27" s="9"/>
      <c r="E27" s="6"/>
      <c r="F27" s="5"/>
      <c r="G27" s="6"/>
    </row>
    <row r="28" spans="2:7" ht="12.75">
      <c r="B28" s="9"/>
      <c r="C28" s="5" t="s">
        <v>192</v>
      </c>
      <c r="D28" s="149">
        <f>12774089/43285000</f>
        <v>0.29511583689499826</v>
      </c>
      <c r="E28" s="150"/>
      <c r="F28" s="151">
        <f>17760829/43285000</f>
        <v>0.41032295252396905</v>
      </c>
      <c r="G28" s="150"/>
    </row>
    <row r="29" spans="2:7" ht="12.75">
      <c r="B29" s="12"/>
      <c r="C29" s="13"/>
      <c r="D29" s="12"/>
      <c r="E29" s="14"/>
      <c r="F29" s="13"/>
      <c r="G29" s="14"/>
    </row>
    <row r="31" spans="2:7" s="17" customFormat="1" ht="15">
      <c r="B31" s="46" t="s">
        <v>29</v>
      </c>
      <c r="C31" s="47"/>
      <c r="D31" s="47"/>
      <c r="E31" s="47"/>
      <c r="F31" s="47"/>
      <c r="G31" s="48"/>
    </row>
    <row r="32" spans="2:7" ht="12.75">
      <c r="B32" s="9"/>
      <c r="C32" s="5"/>
      <c r="D32" s="5"/>
      <c r="E32" s="5"/>
      <c r="F32" s="5"/>
      <c r="G32" s="6"/>
    </row>
    <row r="33" spans="2:7" ht="12.75">
      <c r="B33" s="16"/>
      <c r="C33" s="3"/>
      <c r="D33" s="145" t="s">
        <v>11</v>
      </c>
      <c r="E33" s="146"/>
      <c r="F33" s="145" t="s">
        <v>12</v>
      </c>
      <c r="G33" s="146"/>
    </row>
    <row r="34" spans="2:7" ht="12.75">
      <c r="B34" s="9"/>
      <c r="C34" s="6"/>
      <c r="D34" s="27" t="s">
        <v>15</v>
      </c>
      <c r="E34" s="26" t="s">
        <v>16</v>
      </c>
      <c r="F34" s="27" t="s">
        <v>15</v>
      </c>
      <c r="G34" s="31" t="s">
        <v>16</v>
      </c>
    </row>
    <row r="35" spans="2:7" ht="12.75">
      <c r="B35" s="9"/>
      <c r="C35" s="6"/>
      <c r="D35" s="28" t="s">
        <v>1</v>
      </c>
      <c r="E35" s="26" t="s">
        <v>17</v>
      </c>
      <c r="F35" s="28" t="s">
        <v>18</v>
      </c>
      <c r="G35" s="31" t="s">
        <v>17</v>
      </c>
    </row>
    <row r="36" spans="2:7" ht="12.75">
      <c r="B36" s="9"/>
      <c r="C36" s="6"/>
      <c r="D36" s="28"/>
      <c r="E36" s="26" t="s">
        <v>1</v>
      </c>
      <c r="F36" s="28"/>
      <c r="G36" s="31" t="s">
        <v>19</v>
      </c>
    </row>
    <row r="37" spans="2:7" ht="12.75">
      <c r="B37" s="9"/>
      <c r="C37" s="6"/>
      <c r="D37" s="28" t="s">
        <v>196</v>
      </c>
      <c r="E37" s="28" t="s">
        <v>197</v>
      </c>
      <c r="F37" s="28" t="s">
        <v>196</v>
      </c>
      <c r="G37" s="28" t="s">
        <v>197</v>
      </c>
    </row>
    <row r="38" spans="2:7" ht="12.75">
      <c r="B38" s="12"/>
      <c r="C38" s="14"/>
      <c r="D38" s="30" t="s">
        <v>2</v>
      </c>
      <c r="E38" s="29" t="s">
        <v>2</v>
      </c>
      <c r="F38" s="30" t="s">
        <v>2</v>
      </c>
      <c r="G38" s="49" t="s">
        <v>2</v>
      </c>
    </row>
    <row r="39" spans="2:7" ht="12.75">
      <c r="B39" s="16"/>
      <c r="C39" s="2"/>
      <c r="D39" s="23"/>
      <c r="E39" s="2"/>
      <c r="F39" s="23"/>
      <c r="G39" s="3"/>
    </row>
    <row r="40" spans="2:7" ht="12.75">
      <c r="B40" s="45">
        <v>1</v>
      </c>
      <c r="C40" s="5" t="s">
        <v>30</v>
      </c>
      <c r="D40" s="70">
        <v>-765</v>
      </c>
      <c r="E40" s="44">
        <v>93</v>
      </c>
      <c r="F40" s="70">
        <v>-4267</v>
      </c>
      <c r="G40" s="82">
        <v>1498</v>
      </c>
    </row>
    <row r="41" spans="2:7" ht="12.75">
      <c r="B41" s="45">
        <v>2</v>
      </c>
      <c r="C41" s="5" t="s">
        <v>31</v>
      </c>
      <c r="D41" s="79">
        <v>1</v>
      </c>
      <c r="E41" s="80">
        <v>0</v>
      </c>
      <c r="F41" s="79">
        <v>3</v>
      </c>
      <c r="G41" s="81">
        <v>0</v>
      </c>
    </row>
    <row r="42" spans="2:7" ht="12.75">
      <c r="B42" s="45">
        <v>3</v>
      </c>
      <c r="C42" s="5" t="s">
        <v>32</v>
      </c>
      <c r="D42" s="70">
        <v>411</v>
      </c>
      <c r="E42" s="50">
        <v>728</v>
      </c>
      <c r="F42" s="70">
        <v>1189</v>
      </c>
      <c r="G42" s="82">
        <v>1586</v>
      </c>
    </row>
    <row r="43" spans="2:7" ht="12.75">
      <c r="B43" s="12"/>
      <c r="C43" s="13"/>
      <c r="D43" s="24"/>
      <c r="E43" s="13"/>
      <c r="F43" s="24"/>
      <c r="G43" s="14"/>
    </row>
  </sheetData>
  <mergeCells count="11">
    <mergeCell ref="F8:G8"/>
    <mergeCell ref="D24:E24"/>
    <mergeCell ref="F24:G24"/>
    <mergeCell ref="B7:G7"/>
    <mergeCell ref="D8:E8"/>
    <mergeCell ref="D33:E33"/>
    <mergeCell ref="F33:G33"/>
    <mergeCell ref="F25:G25"/>
    <mergeCell ref="D25:E25"/>
    <mergeCell ref="D28:E28"/>
    <mergeCell ref="F28:G28"/>
  </mergeCells>
  <printOptions/>
  <pageMargins left="0.26" right="0.29" top="0.32" bottom="1" header="0.2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3">
      <selection activeCell="E3" sqref="E3"/>
    </sheetView>
  </sheetViews>
  <sheetFormatPr defaultColWidth="9.140625" defaultRowHeight="12.75"/>
  <cols>
    <col min="1" max="1" width="3.7109375" style="1" customWidth="1"/>
    <col min="2" max="2" width="44.421875" style="1" customWidth="1"/>
    <col min="3" max="6" width="17.7109375" style="1" customWidth="1"/>
    <col min="7" max="16384" width="9.140625" style="1" customWidth="1"/>
  </cols>
  <sheetData>
    <row r="3" ht="18">
      <c r="A3" s="25" t="s">
        <v>72</v>
      </c>
    </row>
    <row r="4" ht="15.75">
      <c r="A4" s="15" t="s">
        <v>198</v>
      </c>
    </row>
    <row r="7" ht="15.75">
      <c r="A7" s="15" t="s">
        <v>56</v>
      </c>
    </row>
    <row r="8" ht="15.75">
      <c r="A8" s="15" t="s">
        <v>199</v>
      </c>
    </row>
    <row r="9" spans="1:6" ht="14.25">
      <c r="A9" s="16"/>
      <c r="B9" s="3"/>
      <c r="C9" s="157" t="s">
        <v>11</v>
      </c>
      <c r="D9" s="158"/>
      <c r="E9" s="157" t="s">
        <v>12</v>
      </c>
      <c r="F9" s="158"/>
    </row>
    <row r="10" spans="1:6" ht="12.75">
      <c r="A10" s="9"/>
      <c r="B10" s="6"/>
      <c r="C10" s="26" t="s">
        <v>15</v>
      </c>
      <c r="D10" s="27" t="s">
        <v>16</v>
      </c>
      <c r="E10" s="26" t="s">
        <v>15</v>
      </c>
      <c r="F10" s="27" t="s">
        <v>16</v>
      </c>
    </row>
    <row r="11" spans="1:6" ht="12.75">
      <c r="A11" s="9"/>
      <c r="B11" s="6"/>
      <c r="C11" s="26" t="s">
        <v>1</v>
      </c>
      <c r="D11" s="28" t="s">
        <v>17</v>
      </c>
      <c r="E11" s="26" t="s">
        <v>18</v>
      </c>
      <c r="F11" s="28" t="s">
        <v>17</v>
      </c>
    </row>
    <row r="12" spans="1:6" ht="12.75">
      <c r="A12" s="9"/>
      <c r="B12" s="6"/>
      <c r="C12" s="26"/>
      <c r="D12" s="28" t="s">
        <v>1</v>
      </c>
      <c r="E12" s="26"/>
      <c r="F12" s="28" t="s">
        <v>19</v>
      </c>
    </row>
    <row r="13" spans="1:6" ht="12.75">
      <c r="A13" s="9"/>
      <c r="B13" s="6"/>
      <c r="C13" s="28" t="s">
        <v>196</v>
      </c>
      <c r="D13" s="28" t="s">
        <v>197</v>
      </c>
      <c r="E13" s="28" t="s">
        <v>196</v>
      </c>
      <c r="F13" s="28" t="s">
        <v>197</v>
      </c>
    </row>
    <row r="14" spans="1:6" ht="12.75">
      <c r="A14" s="12"/>
      <c r="B14" s="14"/>
      <c r="C14" s="29" t="s">
        <v>2</v>
      </c>
      <c r="D14" s="30" t="s">
        <v>2</v>
      </c>
      <c r="E14" s="29" t="s">
        <v>2</v>
      </c>
      <c r="F14" s="30" t="s">
        <v>2</v>
      </c>
    </row>
    <row r="15" spans="1:6" ht="12.75">
      <c r="A15" s="9"/>
      <c r="B15" s="6"/>
      <c r="C15" s="3"/>
      <c r="D15" s="3"/>
      <c r="E15" s="23"/>
      <c r="F15" s="3"/>
    </row>
    <row r="16" spans="1:6" ht="12.75">
      <c r="A16" s="9"/>
      <c r="B16" s="6" t="s">
        <v>10</v>
      </c>
      <c r="C16" s="32">
        <v>13865</v>
      </c>
      <c r="D16" s="32">
        <v>15074</v>
      </c>
      <c r="E16" s="33">
        <v>38703</v>
      </c>
      <c r="F16" s="32">
        <v>39817</v>
      </c>
    </row>
    <row r="17" spans="1:6" ht="12.75">
      <c r="A17" s="9"/>
      <c r="B17" s="6" t="s">
        <v>57</v>
      </c>
      <c r="C17" s="62">
        <f>-10697-2951</f>
        <v>-13648</v>
      </c>
      <c r="D17" s="83">
        <v>-13699</v>
      </c>
      <c r="E17" s="66">
        <v>-40254</v>
      </c>
      <c r="F17" s="83">
        <v>-35257</v>
      </c>
    </row>
    <row r="18" spans="1:6" ht="12.75">
      <c r="A18" s="9"/>
      <c r="B18" s="6" t="s">
        <v>58</v>
      </c>
      <c r="C18" s="59">
        <f>SUM(C16:C17)</f>
        <v>217</v>
      </c>
      <c r="D18" s="59">
        <f>SUM(D16:D17)</f>
        <v>1375</v>
      </c>
      <c r="E18" s="59">
        <f>SUM(E16:E17)</f>
        <v>-1551</v>
      </c>
      <c r="F18" s="59">
        <f>SUM(F16:F17)</f>
        <v>4560</v>
      </c>
    </row>
    <row r="19" spans="1:6" ht="12.75">
      <c r="A19" s="9"/>
      <c r="B19" s="6" t="s">
        <v>59</v>
      </c>
      <c r="C19" s="63">
        <v>1</v>
      </c>
      <c r="D19" s="84">
        <v>112</v>
      </c>
      <c r="E19" s="7">
        <v>70</v>
      </c>
      <c r="F19" s="84">
        <v>200</v>
      </c>
    </row>
    <row r="20" spans="1:6" ht="12.75">
      <c r="A20" s="9"/>
      <c r="B20" s="6" t="s">
        <v>60</v>
      </c>
      <c r="C20" s="64">
        <v>-983</v>
      </c>
      <c r="D20" s="83">
        <v>-1394</v>
      </c>
      <c r="E20" s="67">
        <v>-2786</v>
      </c>
      <c r="F20" s="83">
        <v>-3262</v>
      </c>
    </row>
    <row r="21" spans="1:6" ht="12.75">
      <c r="A21" s="9"/>
      <c r="B21" s="6" t="s">
        <v>61</v>
      </c>
      <c r="C21" s="58">
        <f>SUM(C18:C20)</f>
        <v>-765</v>
      </c>
      <c r="D21" s="58">
        <f>SUM(D18:D20)</f>
        <v>93</v>
      </c>
      <c r="E21" s="58">
        <f>SUM(E18:E20)</f>
        <v>-4267</v>
      </c>
      <c r="F21" s="58">
        <f>SUM(F18:F20)</f>
        <v>1498</v>
      </c>
    </row>
    <row r="22" spans="1:6" ht="12.75">
      <c r="A22" s="9"/>
      <c r="B22" s="6" t="s">
        <v>62</v>
      </c>
      <c r="C22" s="60">
        <v>-411</v>
      </c>
      <c r="D22" s="34">
        <v>-728</v>
      </c>
      <c r="E22" s="35">
        <v>-1189</v>
      </c>
      <c r="F22" s="34">
        <v>-1586</v>
      </c>
    </row>
    <row r="23" spans="1:6" ht="12.75">
      <c r="A23" s="9"/>
      <c r="B23" s="6" t="s">
        <v>63</v>
      </c>
      <c r="C23" s="65">
        <v>1</v>
      </c>
      <c r="D23" s="85">
        <v>0</v>
      </c>
      <c r="E23" s="68">
        <v>3</v>
      </c>
      <c r="F23" s="85">
        <v>0</v>
      </c>
    </row>
    <row r="24" spans="1:6" ht="12.75">
      <c r="A24" s="9"/>
      <c r="B24" s="6" t="s">
        <v>64</v>
      </c>
      <c r="C24" s="59">
        <f>SUM(C21:C23)</f>
        <v>-1175</v>
      </c>
      <c r="D24" s="59">
        <f>SUM(D21:D23)</f>
        <v>-635</v>
      </c>
      <c r="E24" s="59">
        <f>SUM(E21:E23)</f>
        <v>-5453</v>
      </c>
      <c r="F24" s="59">
        <f>SUM(F21:F23)</f>
        <v>-88</v>
      </c>
    </row>
    <row r="25" spans="1:6" ht="12.75">
      <c r="A25" s="9"/>
      <c r="B25" s="6" t="s">
        <v>13</v>
      </c>
      <c r="C25" s="65">
        <v>0</v>
      </c>
      <c r="D25" s="85">
        <v>0</v>
      </c>
      <c r="E25" s="68">
        <v>0</v>
      </c>
      <c r="F25" s="62">
        <v>0</v>
      </c>
    </row>
    <row r="26" spans="1:6" ht="12.75">
      <c r="A26" s="9"/>
      <c r="B26" s="6" t="s">
        <v>65</v>
      </c>
      <c r="C26" s="60">
        <f>SUM(C24:C25)</f>
        <v>-1175</v>
      </c>
      <c r="D26" s="60">
        <f>SUM(D24:D25)</f>
        <v>-635</v>
      </c>
      <c r="E26" s="60">
        <f>SUM(E24:E25)</f>
        <v>-5453</v>
      </c>
      <c r="F26" s="60">
        <f>SUM(F24:F25)</f>
        <v>-88</v>
      </c>
    </row>
    <row r="27" spans="1:6" ht="12.75">
      <c r="A27" s="9"/>
      <c r="B27" s="6" t="s">
        <v>53</v>
      </c>
      <c r="C27" s="63">
        <v>111</v>
      </c>
      <c r="D27" s="34">
        <v>30</v>
      </c>
      <c r="E27" s="7">
        <v>466</v>
      </c>
      <c r="F27" s="34">
        <v>55</v>
      </c>
    </row>
    <row r="28" spans="1:6" ht="13.5" thickBot="1">
      <c r="A28" s="9"/>
      <c r="B28" s="6" t="s">
        <v>66</v>
      </c>
      <c r="C28" s="61">
        <f>SUM(C26:C27)</f>
        <v>-1064</v>
      </c>
      <c r="D28" s="61">
        <f>SUM(D26:D27)</f>
        <v>-605</v>
      </c>
      <c r="E28" s="61">
        <f>SUM(E26:E27)</f>
        <v>-4987</v>
      </c>
      <c r="F28" s="61">
        <f>SUM(F26:F27)</f>
        <v>-33</v>
      </c>
    </row>
    <row r="29" spans="1:6" ht="13.5" thickTop="1">
      <c r="A29" s="9"/>
      <c r="B29" s="6"/>
      <c r="C29" s="6"/>
      <c r="D29" s="6"/>
      <c r="E29" s="10"/>
      <c r="F29" s="6"/>
    </row>
    <row r="30" spans="1:6" ht="12.75">
      <c r="A30" s="9"/>
      <c r="B30" s="6" t="s">
        <v>67</v>
      </c>
      <c r="C30" s="57">
        <f>(-1174730.09+110560.06)/43285000*100</f>
        <v>-2.4585191867852605</v>
      </c>
      <c r="D30" s="73">
        <v>-1.4</v>
      </c>
      <c r="E30" s="72">
        <f>-4986739.5/43285000*100</f>
        <v>-11.520710407762506</v>
      </c>
      <c r="F30" s="73">
        <v>-0.08</v>
      </c>
    </row>
    <row r="31" spans="1:6" ht="12.75">
      <c r="A31" s="9"/>
      <c r="B31" s="6" t="s">
        <v>68</v>
      </c>
      <c r="C31" s="57">
        <f>(-1174730.09+110560.06)/43285000*100</f>
        <v>-2.4585191867852605</v>
      </c>
      <c r="D31" s="73">
        <v>-1.4</v>
      </c>
      <c r="E31" s="72">
        <f>-4986739.5/43285000*100</f>
        <v>-11.520710407762506</v>
      </c>
      <c r="F31" s="73">
        <v>-0.08</v>
      </c>
    </row>
    <row r="32" spans="1:6" ht="12.75">
      <c r="A32" s="12"/>
      <c r="B32" s="14"/>
      <c r="C32" s="14"/>
      <c r="D32" s="14"/>
      <c r="E32" s="24"/>
      <c r="F32" s="14"/>
    </row>
    <row r="35" spans="1:6" ht="12.75">
      <c r="A35" s="144" t="s">
        <v>69</v>
      </c>
      <c r="B35" s="144"/>
      <c r="C35" s="144"/>
      <c r="D35" s="144"/>
      <c r="E35" s="144"/>
      <c r="F35" s="144"/>
    </row>
    <row r="36" spans="1:6" ht="12.75">
      <c r="A36" s="144" t="s">
        <v>183</v>
      </c>
      <c r="B36" s="144"/>
      <c r="C36" s="144"/>
      <c r="D36" s="144"/>
      <c r="E36" s="144"/>
      <c r="F36" s="144"/>
    </row>
  </sheetData>
  <mergeCells count="4">
    <mergeCell ref="C9:D9"/>
    <mergeCell ref="E9:F9"/>
    <mergeCell ref="A35:F35"/>
    <mergeCell ref="A36:F36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workbookViewId="0" topLeftCell="A23">
      <selection activeCell="G55" sqref="G55"/>
    </sheetView>
  </sheetViews>
  <sheetFormatPr defaultColWidth="9.140625" defaultRowHeight="12.75"/>
  <cols>
    <col min="1" max="1" width="3.7109375" style="5" customWidth="1"/>
    <col min="2" max="4" width="9.140625" style="5" customWidth="1"/>
    <col min="5" max="5" width="17.8515625" style="5" customWidth="1"/>
    <col min="6" max="6" width="3.7109375" style="5" customWidth="1"/>
    <col min="7" max="8" width="18.7109375" style="5" customWidth="1"/>
    <col min="9" max="9" width="3.7109375" style="5" customWidth="1"/>
    <col min="10" max="16384" width="9.140625" style="5" customWidth="1"/>
  </cols>
  <sheetData>
    <row r="1" s="19" customFormat="1" ht="18">
      <c r="B1" s="36" t="s">
        <v>72</v>
      </c>
    </row>
    <row r="2" ht="12.75">
      <c r="B2" s="21"/>
    </row>
    <row r="3" ht="15.75">
      <c r="B3" s="22" t="s">
        <v>200</v>
      </c>
    </row>
    <row r="4" ht="15">
      <c r="B4" s="37" t="s">
        <v>71</v>
      </c>
    </row>
    <row r="5" spans="7:8" ht="12.75">
      <c r="G5" s="38" t="s">
        <v>0</v>
      </c>
      <c r="H5" s="38" t="s">
        <v>35</v>
      </c>
    </row>
    <row r="6" spans="7:8" ht="12.75">
      <c r="G6" s="38" t="s">
        <v>33</v>
      </c>
      <c r="H6" s="38" t="s">
        <v>9</v>
      </c>
    </row>
    <row r="7" spans="7:8" ht="12.75">
      <c r="G7" s="38" t="s">
        <v>1</v>
      </c>
      <c r="H7" s="38" t="s">
        <v>36</v>
      </c>
    </row>
    <row r="8" spans="7:8" ht="12.75">
      <c r="G8" s="38" t="s">
        <v>196</v>
      </c>
      <c r="H8" s="38" t="s">
        <v>201</v>
      </c>
    </row>
    <row r="9" spans="7:8" ht="12.75">
      <c r="G9" s="38" t="s">
        <v>2</v>
      </c>
      <c r="H9" s="38" t="s">
        <v>2</v>
      </c>
    </row>
    <row r="10" spans="7:8" ht="12.75">
      <c r="G10" s="39" t="s">
        <v>34</v>
      </c>
      <c r="H10" s="39" t="s">
        <v>73</v>
      </c>
    </row>
    <row r="11" spans="7:8" ht="12.75">
      <c r="G11" s="38"/>
      <c r="H11" s="78"/>
    </row>
    <row r="12" spans="2:8" ht="12.75">
      <c r="B12" s="5" t="s">
        <v>37</v>
      </c>
      <c r="G12" s="40">
        <v>21236</v>
      </c>
      <c r="H12" s="40">
        <v>23482</v>
      </c>
    </row>
    <row r="13" spans="2:8" ht="12.75">
      <c r="B13" s="5" t="s">
        <v>38</v>
      </c>
      <c r="G13" s="76">
        <v>0</v>
      </c>
      <c r="H13" s="76">
        <v>0</v>
      </c>
    </row>
    <row r="14" spans="2:8" ht="12.75">
      <c r="B14" s="5" t="s">
        <v>39</v>
      </c>
      <c r="G14" s="76">
        <v>285</v>
      </c>
      <c r="H14" s="76">
        <v>0</v>
      </c>
    </row>
    <row r="15" spans="2:8" ht="12.75">
      <c r="B15" s="5" t="s">
        <v>188</v>
      </c>
      <c r="G15" s="41">
        <v>1630</v>
      </c>
      <c r="H15" s="76">
        <v>0</v>
      </c>
    </row>
    <row r="16" spans="7:8" ht="12.75">
      <c r="G16" s="40"/>
      <c r="H16" s="40"/>
    </row>
    <row r="17" ht="12.75">
      <c r="B17" s="5" t="s">
        <v>3</v>
      </c>
    </row>
    <row r="18" spans="2:8" ht="12.75">
      <c r="B18" s="5" t="s">
        <v>40</v>
      </c>
      <c r="G18" s="4">
        <v>11702</v>
      </c>
      <c r="H18" s="4">
        <v>17742</v>
      </c>
    </row>
    <row r="19" spans="2:8" ht="12.75">
      <c r="B19" s="5" t="s">
        <v>41</v>
      </c>
      <c r="G19" s="8">
        <f>11334-842</f>
        <v>10492</v>
      </c>
      <c r="H19" s="8">
        <v>11463</v>
      </c>
    </row>
    <row r="20" spans="2:8" ht="12.75">
      <c r="B20" s="5" t="s">
        <v>42</v>
      </c>
      <c r="G20" s="8">
        <v>3074</v>
      </c>
      <c r="H20" s="8">
        <v>0</v>
      </c>
    </row>
    <row r="21" spans="2:8" ht="12.75">
      <c r="B21" s="5" t="s">
        <v>43</v>
      </c>
      <c r="G21" s="8">
        <v>0</v>
      </c>
      <c r="H21" s="8">
        <v>0</v>
      </c>
    </row>
    <row r="22" spans="2:8" ht="12.75">
      <c r="B22" s="5" t="s">
        <v>44</v>
      </c>
      <c r="G22" s="8">
        <v>0</v>
      </c>
      <c r="H22" s="8">
        <v>0</v>
      </c>
    </row>
    <row r="23" spans="2:12" ht="12.75">
      <c r="B23" s="5" t="s">
        <v>45</v>
      </c>
      <c r="G23" s="8">
        <v>1078</v>
      </c>
      <c r="H23" s="11">
        <v>987</v>
      </c>
      <c r="L23" s="69"/>
    </row>
    <row r="24" spans="7:8" ht="12.75">
      <c r="G24" s="42">
        <f>SUM(G18:G23)</f>
        <v>26346</v>
      </c>
      <c r="H24" s="42">
        <f>SUM(H18:H23)</f>
        <v>30192</v>
      </c>
    </row>
    <row r="25" spans="7:8" ht="12.75">
      <c r="G25" s="40"/>
      <c r="H25" s="40"/>
    </row>
    <row r="26" ht="12.75">
      <c r="B26" s="5" t="s">
        <v>4</v>
      </c>
    </row>
    <row r="27" spans="2:8" ht="12.75">
      <c r="B27" s="5" t="s">
        <v>46</v>
      </c>
      <c r="G27" s="4">
        <v>10717</v>
      </c>
      <c r="H27" s="4">
        <v>8171</v>
      </c>
    </row>
    <row r="28" spans="2:8" ht="12.75">
      <c r="B28" s="5" t="s">
        <v>5</v>
      </c>
      <c r="G28" s="8">
        <v>22687</v>
      </c>
      <c r="H28" s="8">
        <v>22652</v>
      </c>
    </row>
    <row r="29" spans="2:8" ht="12.75">
      <c r="B29" s="5" t="s">
        <v>47</v>
      </c>
      <c r="G29" s="8">
        <v>0</v>
      </c>
      <c r="H29" s="8">
        <v>0</v>
      </c>
    </row>
    <row r="30" spans="2:8" ht="12.75">
      <c r="B30" s="5" t="s">
        <v>48</v>
      </c>
      <c r="G30" s="11">
        <v>223</v>
      </c>
      <c r="H30" s="11">
        <v>121</v>
      </c>
    </row>
    <row r="31" spans="2:8" ht="12.75">
      <c r="B31" s="5" t="s">
        <v>49</v>
      </c>
      <c r="G31" s="56">
        <v>0</v>
      </c>
      <c r="H31" s="11">
        <v>0</v>
      </c>
    </row>
    <row r="32" spans="2:8" ht="12.75">
      <c r="B32" s="5" t="s">
        <v>50</v>
      </c>
      <c r="G32" s="56">
        <v>0</v>
      </c>
      <c r="H32" s="8">
        <v>0</v>
      </c>
    </row>
    <row r="33" spans="7:8" ht="12.75">
      <c r="G33" s="42">
        <f>SUM(G27:G32)</f>
        <v>33627</v>
      </c>
      <c r="H33" s="42">
        <f>SUM(H27:H32)</f>
        <v>30944</v>
      </c>
    </row>
    <row r="34" spans="2:8" ht="12.75">
      <c r="B34" s="5" t="s">
        <v>51</v>
      </c>
      <c r="G34" s="40">
        <f>+G24-G33</f>
        <v>-7281</v>
      </c>
      <c r="H34" s="40">
        <f>+H24-H33</f>
        <v>-752</v>
      </c>
    </row>
    <row r="35" spans="7:8" ht="9.75" customHeight="1">
      <c r="G35" s="160">
        <f>SUM(G12:G15)+G34</f>
        <v>15870</v>
      </c>
      <c r="H35" s="160">
        <f>SUM(H12:H15)+H34</f>
        <v>22730</v>
      </c>
    </row>
    <row r="36" spans="7:8" ht="9.75" customHeight="1" thickBot="1">
      <c r="G36" s="161"/>
      <c r="H36" s="161"/>
    </row>
    <row r="37" ht="13.5" thickTop="1"/>
    <row r="38" spans="2:8" ht="12.75">
      <c r="B38" s="5" t="s">
        <v>6</v>
      </c>
      <c r="G38" s="40">
        <v>43285</v>
      </c>
      <c r="H38" s="40">
        <v>43285</v>
      </c>
    </row>
    <row r="39" spans="2:8" ht="12.75">
      <c r="B39" s="5" t="s">
        <v>7</v>
      </c>
      <c r="G39" s="43">
        <v>-30511</v>
      </c>
      <c r="H39" s="77">
        <v>-23045</v>
      </c>
    </row>
    <row r="40" spans="2:8" ht="12.75">
      <c r="B40" s="5" t="s">
        <v>52</v>
      </c>
      <c r="G40" s="40">
        <f>SUM(G38:G39)</f>
        <v>12774</v>
      </c>
      <c r="H40" s="40">
        <f>SUM(H38:H39)</f>
        <v>20240</v>
      </c>
    </row>
    <row r="41" spans="7:8" ht="12.75">
      <c r="G41" s="40"/>
      <c r="H41" s="40"/>
    </row>
    <row r="42" spans="2:8" ht="12.75">
      <c r="B42" s="5" t="s">
        <v>53</v>
      </c>
      <c r="G42" s="44">
        <v>254</v>
      </c>
      <c r="H42" s="40">
        <v>965</v>
      </c>
    </row>
    <row r="43" spans="2:8" ht="12.75">
      <c r="B43" s="5" t="s">
        <v>8</v>
      </c>
      <c r="G43" s="44">
        <v>1100</v>
      </c>
      <c r="H43" s="41">
        <v>1417</v>
      </c>
    </row>
    <row r="44" spans="2:8" ht="12.75">
      <c r="B44" s="5" t="s">
        <v>54</v>
      </c>
      <c r="E44" s="75"/>
      <c r="G44" s="44">
        <v>1742</v>
      </c>
      <c r="H44" s="40">
        <v>108</v>
      </c>
    </row>
    <row r="45" spans="7:8" ht="9.75" customHeight="1">
      <c r="G45" s="162">
        <f>SUM(G40:G44)</f>
        <v>15870</v>
      </c>
      <c r="H45" s="160">
        <f>SUM(H40:H44)</f>
        <v>22730</v>
      </c>
    </row>
    <row r="46" spans="7:8" ht="9.75" customHeight="1" thickBot="1">
      <c r="G46" s="163"/>
      <c r="H46" s="161"/>
    </row>
    <row r="47" spans="7:8" ht="13.5" thickTop="1">
      <c r="G47" s="40"/>
      <c r="H47" s="74"/>
    </row>
    <row r="48" spans="2:8" ht="12.75">
      <c r="B48" s="5" t="s">
        <v>55</v>
      </c>
      <c r="G48" s="18">
        <f>+G40/G38*100</f>
        <v>29.511378075545803</v>
      </c>
      <c r="H48" s="18">
        <f>+H40/H38*100</f>
        <v>46.75984752223634</v>
      </c>
    </row>
    <row r="50" ht="12.75">
      <c r="G50" s="75"/>
    </row>
    <row r="51" spans="2:8" ht="12.75">
      <c r="B51" s="159" t="s">
        <v>70</v>
      </c>
      <c r="C51" s="159"/>
      <c r="D51" s="159"/>
      <c r="E51" s="159"/>
      <c r="F51" s="159"/>
      <c r="G51" s="159"/>
      <c r="H51" s="159"/>
    </row>
    <row r="52" spans="2:8" ht="12.75">
      <c r="B52" s="159" t="s">
        <v>183</v>
      </c>
      <c r="C52" s="159"/>
      <c r="D52" s="159"/>
      <c r="E52" s="159"/>
      <c r="F52" s="159"/>
      <c r="G52" s="159"/>
      <c r="H52" s="159"/>
    </row>
  </sheetData>
  <mergeCells count="6">
    <mergeCell ref="B51:H51"/>
    <mergeCell ref="B52:H52"/>
    <mergeCell ref="G35:G36"/>
    <mergeCell ref="H35:H36"/>
    <mergeCell ref="G45:G46"/>
    <mergeCell ref="H45:H46"/>
  </mergeCells>
  <printOptions/>
  <pageMargins left="0.75" right="0.75" top="0.38" bottom="0.39" header="0.28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71"/>
  <sheetViews>
    <sheetView tabSelected="1" workbookViewId="0" topLeftCell="A43">
      <selection activeCell="C67" sqref="C67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88" customWidth="1"/>
    <col min="4" max="4" width="2.7109375" style="1" customWidth="1"/>
    <col min="5" max="5" width="18.7109375" style="89" customWidth="1"/>
    <col min="6" max="6" width="9.00390625" style="1" customWidth="1"/>
    <col min="7" max="16384" width="9.140625" style="1" customWidth="1"/>
  </cols>
  <sheetData>
    <row r="1" spans="2:5" ht="20.25">
      <c r="B1" s="164" t="s">
        <v>72</v>
      </c>
      <c r="C1" s="164"/>
      <c r="D1" s="164"/>
      <c r="E1" s="164"/>
    </row>
    <row r="2" ht="9.75" customHeight="1">
      <c r="B2" s="87"/>
    </row>
    <row r="3" spans="2:5" ht="18">
      <c r="B3" s="165" t="s">
        <v>74</v>
      </c>
      <c r="C3" s="165"/>
      <c r="D3" s="165"/>
      <c r="E3" s="165"/>
    </row>
    <row r="4" spans="2:5" ht="18">
      <c r="B4" s="165" t="s">
        <v>202</v>
      </c>
      <c r="C4" s="165"/>
      <c r="D4" s="165"/>
      <c r="E4" s="165"/>
    </row>
    <row r="5" ht="9.75" customHeight="1"/>
    <row r="6" spans="3:5" ht="15">
      <c r="C6" s="90" t="s">
        <v>75</v>
      </c>
      <c r="D6" s="17"/>
      <c r="E6" s="91" t="s">
        <v>76</v>
      </c>
    </row>
    <row r="7" spans="3:5" ht="15">
      <c r="C7" s="90" t="s">
        <v>77</v>
      </c>
      <c r="D7" s="17"/>
      <c r="E7" s="91" t="s">
        <v>78</v>
      </c>
    </row>
    <row r="8" spans="3:5" ht="15">
      <c r="C8" s="90" t="s">
        <v>79</v>
      </c>
      <c r="D8" s="17"/>
      <c r="E8" s="91" t="s">
        <v>79</v>
      </c>
    </row>
    <row r="9" spans="3:5" ht="15">
      <c r="C9" s="92" t="s">
        <v>196</v>
      </c>
      <c r="D9" s="17"/>
      <c r="E9" s="86" t="s">
        <v>197</v>
      </c>
    </row>
    <row r="10" ht="12.75">
      <c r="B10" s="87" t="s">
        <v>80</v>
      </c>
    </row>
    <row r="11" spans="4:5" ht="9.75" customHeight="1">
      <c r="D11" s="93"/>
      <c r="E11" s="88"/>
    </row>
    <row r="12" spans="2:5" ht="12.75">
      <c r="B12" s="1" t="s">
        <v>81</v>
      </c>
      <c r="C12" s="88">
        <v>-5453129</v>
      </c>
      <c r="D12" s="93"/>
      <c r="E12" s="88">
        <v>-88398</v>
      </c>
    </row>
    <row r="13" spans="3:5" ht="9.75" customHeight="1">
      <c r="C13" s="94"/>
      <c r="D13" s="93"/>
      <c r="E13" s="88"/>
    </row>
    <row r="14" spans="2:5" ht="12.75">
      <c r="B14" s="1" t="s">
        <v>82</v>
      </c>
      <c r="C14" s="94"/>
      <c r="D14" s="93"/>
      <c r="E14" s="88"/>
    </row>
    <row r="15" spans="2:5" ht="12.75">
      <c r="B15" s="1" t="s">
        <v>83</v>
      </c>
      <c r="C15" s="94">
        <v>0</v>
      </c>
      <c r="D15" s="93"/>
      <c r="E15" s="88">
        <v>0</v>
      </c>
    </row>
    <row r="16" spans="2:5" ht="12.75">
      <c r="B16" s="1" t="s">
        <v>84</v>
      </c>
      <c r="C16" s="88">
        <v>2730342</v>
      </c>
      <c r="D16" s="93"/>
      <c r="E16" s="88">
        <v>3373337</v>
      </c>
    </row>
    <row r="17" spans="2:5" ht="12.75">
      <c r="B17" s="1" t="s">
        <v>85</v>
      </c>
      <c r="C17" s="94">
        <v>0</v>
      </c>
      <c r="D17" s="93"/>
      <c r="E17" s="95">
        <v>0</v>
      </c>
    </row>
    <row r="18" spans="2:5" ht="12.75">
      <c r="B18" s="1" t="s">
        <v>86</v>
      </c>
      <c r="C18" s="94">
        <v>0</v>
      </c>
      <c r="D18" s="93"/>
      <c r="E18" s="95">
        <v>0</v>
      </c>
    </row>
    <row r="19" spans="2:5" ht="12.75">
      <c r="B19" s="1" t="s">
        <v>87</v>
      </c>
      <c r="C19" s="88">
        <v>2040947</v>
      </c>
      <c r="D19" s="93"/>
      <c r="E19" s="95">
        <v>0</v>
      </c>
    </row>
    <row r="20" spans="2:5" ht="12.75">
      <c r="B20" s="1" t="s">
        <v>88</v>
      </c>
      <c r="C20" s="94">
        <v>0</v>
      </c>
      <c r="D20" s="93"/>
      <c r="E20" s="95">
        <v>0</v>
      </c>
    </row>
    <row r="21" spans="2:5" ht="12.75">
      <c r="B21" s="1" t="s">
        <v>89</v>
      </c>
      <c r="C21" s="88">
        <v>121626</v>
      </c>
      <c r="D21" s="93"/>
      <c r="E21" s="95">
        <v>0</v>
      </c>
    </row>
    <row r="22" spans="2:5" ht="12.75">
      <c r="B22" s="1" t="s">
        <v>90</v>
      </c>
      <c r="C22" s="94">
        <v>0</v>
      </c>
      <c r="D22" s="93"/>
      <c r="E22" s="95">
        <v>0</v>
      </c>
    </row>
    <row r="23" spans="2:5" ht="12.75">
      <c r="B23" s="1" t="s">
        <v>91</v>
      </c>
      <c r="C23" s="94">
        <v>0</v>
      </c>
      <c r="D23" s="93"/>
      <c r="E23" s="95">
        <v>0</v>
      </c>
    </row>
    <row r="24" spans="2:5" ht="12.75">
      <c r="B24" s="1" t="s">
        <v>92</v>
      </c>
      <c r="C24" s="96">
        <f>1189580-2175</f>
        <v>1187405</v>
      </c>
      <c r="D24" s="93"/>
      <c r="E24" s="96">
        <v>1586286</v>
      </c>
    </row>
    <row r="25" spans="3:5" ht="9.75" customHeight="1">
      <c r="C25" s="94"/>
      <c r="D25" s="93"/>
      <c r="E25" s="88"/>
    </row>
    <row r="26" spans="2:5" ht="12.75">
      <c r="B26" s="87" t="s">
        <v>93</v>
      </c>
      <c r="C26" s="88">
        <f>SUM(C12:C24)</f>
        <v>627191</v>
      </c>
      <c r="D26" s="93"/>
      <c r="E26" s="88">
        <f>SUM(E12:E24)</f>
        <v>4871225</v>
      </c>
    </row>
    <row r="27" spans="3:5" ht="9.75" customHeight="1">
      <c r="C27" s="94"/>
      <c r="D27" s="93"/>
      <c r="E27" s="88"/>
    </row>
    <row r="28" spans="2:5" ht="12.75">
      <c r="B28" s="1" t="s">
        <v>94</v>
      </c>
      <c r="C28" s="88">
        <v>5117802</v>
      </c>
      <c r="D28" s="93"/>
      <c r="E28" s="88">
        <v>-1525160</v>
      </c>
    </row>
    <row r="29" spans="2:5" ht="12.75">
      <c r="B29" s="1" t="s">
        <v>95</v>
      </c>
      <c r="C29" s="88">
        <v>-1987302</v>
      </c>
      <c r="D29" s="93"/>
      <c r="E29" s="88">
        <v>-1591456</v>
      </c>
    </row>
    <row r="30" spans="2:5" ht="12.75">
      <c r="B30" s="1" t="s">
        <v>96</v>
      </c>
      <c r="C30" s="96">
        <v>-2058711</v>
      </c>
      <c r="D30" s="93"/>
      <c r="E30" s="96">
        <v>829273</v>
      </c>
    </row>
    <row r="31" spans="2:5" ht="12.75">
      <c r="B31" s="87" t="s">
        <v>97</v>
      </c>
      <c r="C31" s="88">
        <f>SUM(C26:C30)</f>
        <v>1698980</v>
      </c>
      <c r="D31" s="93"/>
      <c r="E31" s="88">
        <f>SUM(E26:E30)</f>
        <v>2583882</v>
      </c>
    </row>
    <row r="32" spans="3:5" ht="9.75" customHeight="1">
      <c r="C32" s="94"/>
      <c r="D32" s="93"/>
      <c r="E32" s="88"/>
    </row>
    <row r="33" spans="2:5" ht="12.75">
      <c r="B33" s="1" t="s">
        <v>98</v>
      </c>
      <c r="C33" s="96">
        <v>-127240</v>
      </c>
      <c r="D33" s="93"/>
      <c r="E33" s="97">
        <v>-63220</v>
      </c>
    </row>
    <row r="34" spans="2:5" ht="12.75">
      <c r="B34" s="87" t="s">
        <v>99</v>
      </c>
      <c r="C34" s="88">
        <f>SUM(C31:C33)</f>
        <v>1571740</v>
      </c>
      <c r="D34" s="93"/>
      <c r="E34" s="88">
        <f>SUM(E31:E33)</f>
        <v>2520662</v>
      </c>
    </row>
    <row r="35" spans="3:5" ht="9.75" customHeight="1">
      <c r="C35" s="94"/>
      <c r="D35" s="93"/>
      <c r="E35" s="88"/>
    </row>
    <row r="36" spans="2:5" ht="12.75">
      <c r="B36" s="87" t="s">
        <v>100</v>
      </c>
      <c r="C36" s="94"/>
      <c r="D36" s="93"/>
      <c r="E36" s="88"/>
    </row>
    <row r="37" spans="3:5" ht="9.75" customHeight="1">
      <c r="C37" s="94"/>
      <c r="D37" s="93"/>
      <c r="E37" s="88"/>
    </row>
    <row r="38" spans="2:5" ht="15" customHeight="1">
      <c r="B38" s="1" t="s">
        <v>101</v>
      </c>
      <c r="C38" s="88">
        <v>0</v>
      </c>
      <c r="D38" s="93"/>
      <c r="E38" s="88">
        <v>306400</v>
      </c>
    </row>
    <row r="39" spans="2:5" ht="15" customHeight="1">
      <c r="B39" s="1" t="s">
        <v>102</v>
      </c>
      <c r="C39" s="88">
        <v>-296442</v>
      </c>
      <c r="D39" s="93"/>
      <c r="E39" s="88">
        <v>-640208</v>
      </c>
    </row>
    <row r="40" spans="2:5" ht="12.75">
      <c r="B40" s="1" t="s">
        <v>103</v>
      </c>
      <c r="C40" s="95">
        <v>0</v>
      </c>
      <c r="D40" s="93"/>
      <c r="E40" s="95"/>
    </row>
    <row r="41" spans="2:5" ht="12.75">
      <c r="B41" s="1" t="s">
        <v>104</v>
      </c>
      <c r="C41" s="95">
        <v>0</v>
      </c>
      <c r="D41" s="93"/>
      <c r="E41" s="95"/>
    </row>
    <row r="42" spans="2:5" ht="12.75">
      <c r="B42" s="1" t="s">
        <v>105</v>
      </c>
      <c r="C42" s="95">
        <v>0</v>
      </c>
      <c r="D42" s="93"/>
      <c r="E42" s="95"/>
    </row>
    <row r="43" spans="3:5" ht="9.75" customHeight="1">
      <c r="C43" s="98"/>
      <c r="D43" s="93"/>
      <c r="E43" s="88"/>
    </row>
    <row r="44" spans="2:5" ht="12.75">
      <c r="B44" s="1" t="s">
        <v>106</v>
      </c>
      <c r="C44" s="99">
        <f>SUM(C38:C43)</f>
        <v>-296442</v>
      </c>
      <c r="D44" s="93"/>
      <c r="E44" s="99">
        <f>SUM(E38:E43)</f>
        <v>-333808</v>
      </c>
    </row>
    <row r="45" spans="4:5" ht="9.75" customHeight="1">
      <c r="D45" s="93"/>
      <c r="E45" s="88"/>
    </row>
    <row r="46" spans="2:5" ht="12.75">
      <c r="B46" s="87" t="s">
        <v>107</v>
      </c>
      <c r="D46" s="93"/>
      <c r="E46" s="88"/>
    </row>
    <row r="47" spans="4:5" ht="9.75" customHeight="1">
      <c r="D47" s="93"/>
      <c r="E47" s="88"/>
    </row>
    <row r="48" spans="2:5" ht="15" customHeight="1">
      <c r="B48" s="1" t="s">
        <v>108</v>
      </c>
      <c r="D48" s="93"/>
      <c r="E48" s="88"/>
    </row>
    <row r="49" spans="2:5" ht="15" customHeight="1">
      <c r="B49" s="1" t="s">
        <v>109</v>
      </c>
      <c r="C49" s="88">
        <v>1057382</v>
      </c>
      <c r="D49" s="93"/>
      <c r="E49" s="88">
        <v>2861305</v>
      </c>
    </row>
    <row r="50" spans="2:5" ht="12.75">
      <c r="B50" s="1" t="s">
        <v>110</v>
      </c>
      <c r="C50" s="88">
        <v>-290143</v>
      </c>
      <c r="D50" s="93"/>
      <c r="E50" s="88">
        <v>0</v>
      </c>
    </row>
    <row r="51" spans="2:5" ht="12.75">
      <c r="B51" s="1" t="s">
        <v>111</v>
      </c>
      <c r="D51" s="93"/>
      <c r="E51" s="88">
        <v>0</v>
      </c>
    </row>
    <row r="52" spans="2:5" ht="12.75">
      <c r="B52" s="1" t="s">
        <v>112</v>
      </c>
      <c r="C52" s="88">
        <v>-160628</v>
      </c>
      <c r="D52" s="93"/>
      <c r="E52" s="88">
        <v>-547272</v>
      </c>
    </row>
    <row r="53" spans="2:5" ht="12.75">
      <c r="B53" s="1" t="s">
        <v>113</v>
      </c>
      <c r="C53" s="96">
        <f>-1189580+2175</f>
        <v>-1187405</v>
      </c>
      <c r="D53" s="93"/>
      <c r="E53" s="88">
        <v>-1586286</v>
      </c>
    </row>
    <row r="54" spans="2:5" ht="12.75">
      <c r="B54" s="1" t="s">
        <v>114</v>
      </c>
      <c r="C54" s="99">
        <f>SUM(C49:C53)</f>
        <v>-580794</v>
      </c>
      <c r="D54" s="93"/>
      <c r="E54" s="99">
        <f>SUM(E49:E53)</f>
        <v>727747</v>
      </c>
    </row>
    <row r="55" spans="4:5" ht="9.75" customHeight="1">
      <c r="D55" s="93"/>
      <c r="E55" s="88"/>
    </row>
    <row r="56" spans="2:5" ht="12.75">
      <c r="B56" s="87" t="s">
        <v>115</v>
      </c>
      <c r="C56" s="88">
        <f>+C34+C44+C54</f>
        <v>694504</v>
      </c>
      <c r="D56" s="93"/>
      <c r="E56" s="88">
        <f>+E34+E44+E54</f>
        <v>2914601</v>
      </c>
    </row>
    <row r="57" spans="4:5" ht="9.75" customHeight="1">
      <c r="D57" s="93"/>
      <c r="E57" s="88"/>
    </row>
    <row r="58" spans="2:5" ht="12.75">
      <c r="B58" s="87" t="s">
        <v>116</v>
      </c>
      <c r="C58" s="88">
        <v>-5463173</v>
      </c>
      <c r="D58" s="93"/>
      <c r="E58" s="88">
        <v>-8052561</v>
      </c>
    </row>
    <row r="59" spans="2:5" ht="9.75" customHeight="1">
      <c r="B59" s="87"/>
      <c r="D59" s="93"/>
      <c r="E59" s="88"/>
    </row>
    <row r="60" spans="2:5" ht="13.5" thickBot="1">
      <c r="B60" s="87" t="s">
        <v>117</v>
      </c>
      <c r="C60" s="100">
        <f>SUM(C55:C59)</f>
        <v>-4768669</v>
      </c>
      <c r="D60" s="93"/>
      <c r="E60" s="100">
        <f>SUM(E55:E59)</f>
        <v>-5137960</v>
      </c>
    </row>
    <row r="61" spans="4:5" ht="13.5" thickTop="1">
      <c r="D61" s="93"/>
      <c r="E61" s="88"/>
    </row>
    <row r="62" spans="4:5" ht="9.75" customHeight="1">
      <c r="D62" s="93"/>
      <c r="E62" s="88"/>
    </row>
    <row r="63" spans="2:5" ht="12.75">
      <c r="B63" s="87" t="s">
        <v>118</v>
      </c>
      <c r="D63" s="93"/>
      <c r="E63" s="88"/>
    </row>
    <row r="64" spans="4:5" ht="9.75" customHeight="1">
      <c r="D64" s="93"/>
      <c r="E64" s="88"/>
    </row>
    <row r="65" spans="2:5" ht="12.75">
      <c r="B65" s="1" t="s">
        <v>119</v>
      </c>
      <c r="C65" s="88">
        <f>881437+197151</f>
        <v>1078588</v>
      </c>
      <c r="D65" s="93"/>
      <c r="E65" s="88">
        <v>987038</v>
      </c>
    </row>
    <row r="66" spans="2:5" ht="12.75">
      <c r="B66" s="1" t="s">
        <v>120</v>
      </c>
      <c r="C66" s="88">
        <v>-5847257</v>
      </c>
      <c r="D66" s="93"/>
      <c r="E66" s="88">
        <v>-6124998</v>
      </c>
    </row>
    <row r="67" spans="3:5" ht="13.5" thickBot="1">
      <c r="C67" s="100">
        <f>SUM(C65:C66)</f>
        <v>-4768669</v>
      </c>
      <c r="D67" s="93"/>
      <c r="E67" s="100">
        <f>SUM(E65:E66)</f>
        <v>-5137960</v>
      </c>
    </row>
    <row r="68" ht="9.75" customHeight="1" thickTop="1"/>
    <row r="69" ht="9.75" customHeight="1"/>
    <row r="70" spans="2:5" ht="12.75">
      <c r="B70" s="144" t="s">
        <v>121</v>
      </c>
      <c r="C70" s="144"/>
      <c r="D70" s="144"/>
      <c r="E70" s="144"/>
    </row>
    <row r="71" spans="2:5" ht="12.75">
      <c r="B71" s="144" t="s">
        <v>183</v>
      </c>
      <c r="C71" s="144"/>
      <c r="D71" s="144"/>
      <c r="E71" s="144"/>
    </row>
  </sheetData>
  <mergeCells count="5">
    <mergeCell ref="B71:E71"/>
    <mergeCell ref="B1:E1"/>
    <mergeCell ref="B3:E3"/>
    <mergeCell ref="B4:E4"/>
    <mergeCell ref="B70:E7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5"/>
  <sheetViews>
    <sheetView workbookViewId="0" topLeftCell="A5">
      <selection activeCell="I17" sqref="I17"/>
    </sheetView>
  </sheetViews>
  <sheetFormatPr defaultColWidth="9.140625" defaultRowHeight="12.75"/>
  <cols>
    <col min="1" max="1" width="2.7109375" style="1" customWidth="1"/>
    <col min="2" max="2" width="25.00390625" style="1" customWidth="1"/>
    <col min="3" max="3" width="18.7109375" style="1" customWidth="1"/>
    <col min="4" max="4" width="2.7109375" style="1" customWidth="1"/>
    <col min="5" max="5" width="18.7109375" style="1" customWidth="1"/>
    <col min="6" max="6" width="2.7109375" style="1" customWidth="1"/>
    <col min="7" max="7" width="18.7109375" style="1" customWidth="1"/>
    <col min="8" max="8" width="2.7109375" style="1" customWidth="1"/>
    <col min="9" max="9" width="18.7109375" style="1" customWidth="1"/>
    <col min="10" max="10" width="2.7109375" style="1" customWidth="1"/>
    <col min="11" max="11" width="18.7109375" style="1" customWidth="1"/>
    <col min="12" max="16384" width="9.140625" style="1" customWidth="1"/>
  </cols>
  <sheetData>
    <row r="2" ht="18">
      <c r="B2" s="25" t="s">
        <v>72</v>
      </c>
    </row>
    <row r="3" ht="15.75">
      <c r="B3" s="15" t="s">
        <v>203</v>
      </c>
    </row>
    <row r="4" ht="12.75">
      <c r="B4" s="87"/>
    </row>
    <row r="5" ht="12.75">
      <c r="B5" s="87"/>
    </row>
    <row r="6" ht="15.75">
      <c r="B6" s="15" t="s">
        <v>122</v>
      </c>
    </row>
    <row r="7" spans="3:11" ht="12.75">
      <c r="C7" s="101"/>
      <c r="D7" s="101"/>
      <c r="E7" s="101"/>
      <c r="F7" s="101"/>
      <c r="G7" s="101"/>
      <c r="H7" s="101"/>
      <c r="I7" s="101"/>
      <c r="J7" s="101"/>
      <c r="K7" s="101"/>
    </row>
    <row r="8" spans="3:11" ht="12.75">
      <c r="C8" s="101"/>
      <c r="D8" s="101"/>
      <c r="E8" s="101"/>
      <c r="F8" s="101"/>
      <c r="G8" s="101"/>
      <c r="H8" s="101"/>
      <c r="I8" s="101"/>
      <c r="J8" s="101"/>
      <c r="K8" s="101"/>
    </row>
    <row r="9" spans="3:11" ht="14.25">
      <c r="C9" s="102" t="s">
        <v>123</v>
      </c>
      <c r="D9" s="102"/>
      <c r="E9" s="102" t="s">
        <v>124</v>
      </c>
      <c r="F9" s="102"/>
      <c r="G9" s="102" t="s">
        <v>125</v>
      </c>
      <c r="H9" s="102"/>
      <c r="I9" s="102" t="s">
        <v>126</v>
      </c>
      <c r="J9" s="102"/>
      <c r="K9" s="102"/>
    </row>
    <row r="10" spans="3:11" ht="14.25">
      <c r="C10" s="102" t="s">
        <v>127</v>
      </c>
      <c r="D10" s="102"/>
      <c r="E10" s="102" t="s">
        <v>128</v>
      </c>
      <c r="F10" s="102"/>
      <c r="G10" s="102" t="s">
        <v>129</v>
      </c>
      <c r="H10" s="102"/>
      <c r="I10" s="102" t="s">
        <v>130</v>
      </c>
      <c r="J10" s="102"/>
      <c r="K10" s="102" t="s">
        <v>131</v>
      </c>
    </row>
    <row r="11" spans="3:11" ht="14.25">
      <c r="C11" s="102"/>
      <c r="D11" s="102"/>
      <c r="E11" s="102"/>
      <c r="F11" s="102"/>
      <c r="G11" s="102"/>
      <c r="H11" s="102"/>
      <c r="I11" s="102"/>
      <c r="J11" s="102"/>
      <c r="K11" s="102"/>
    </row>
    <row r="12" spans="2:11" ht="14.25">
      <c r="B12" s="87" t="s">
        <v>132</v>
      </c>
      <c r="C12" s="102" t="s">
        <v>133</v>
      </c>
      <c r="D12" s="102"/>
      <c r="E12" s="102" t="s">
        <v>133</v>
      </c>
      <c r="F12" s="102"/>
      <c r="G12" s="102" t="s">
        <v>133</v>
      </c>
      <c r="H12" s="102"/>
      <c r="I12" s="102" t="s">
        <v>133</v>
      </c>
      <c r="J12" s="102"/>
      <c r="K12" s="102" t="s">
        <v>133</v>
      </c>
    </row>
    <row r="14" spans="2:11" ht="12.75">
      <c r="B14" s="1" t="s">
        <v>184</v>
      </c>
      <c r="C14" s="89">
        <v>43285000</v>
      </c>
      <c r="D14" s="89"/>
      <c r="E14" s="89">
        <v>7400325</v>
      </c>
      <c r="G14" s="89">
        <v>0</v>
      </c>
      <c r="I14" s="89">
        <v>-32924496</v>
      </c>
      <c r="J14" s="89"/>
      <c r="K14" s="89">
        <f>+C14+E14+G14+I14</f>
        <v>17760829</v>
      </c>
    </row>
    <row r="15" spans="9:11" ht="12.75">
      <c r="I15" s="89"/>
      <c r="J15" s="89"/>
      <c r="K15" s="89"/>
    </row>
    <row r="16" spans="2:11" s="5" customFormat="1" ht="12.75">
      <c r="B16" s="5" t="s">
        <v>134</v>
      </c>
      <c r="C16" s="80"/>
      <c r="D16" s="80"/>
      <c r="E16" s="80"/>
      <c r="F16" s="80"/>
      <c r="G16" s="40">
        <v>0</v>
      </c>
      <c r="H16" s="80"/>
      <c r="I16" s="40">
        <v>-4986740</v>
      </c>
      <c r="J16" s="40"/>
      <c r="K16" s="40">
        <f>+G16+I16</f>
        <v>-4986740</v>
      </c>
    </row>
    <row r="17" spans="2:11" ht="12.75">
      <c r="B17" s="1" t="s">
        <v>135</v>
      </c>
      <c r="C17" s="80"/>
      <c r="D17" s="103"/>
      <c r="E17" s="80"/>
      <c r="F17" s="103"/>
      <c r="G17" s="80"/>
      <c r="H17" s="103"/>
      <c r="I17" s="80"/>
      <c r="K17" s="80"/>
    </row>
    <row r="18" spans="2:11" ht="12.75">
      <c r="B18" s="1" t="s">
        <v>136</v>
      </c>
      <c r="C18" s="80"/>
      <c r="D18" s="103"/>
      <c r="E18" s="80"/>
      <c r="F18" s="103"/>
      <c r="G18" s="80"/>
      <c r="H18" s="103"/>
      <c r="I18" s="80"/>
      <c r="K18" s="80"/>
    </row>
    <row r="19" spans="3:11" ht="12.75">
      <c r="C19" s="13"/>
      <c r="E19" s="13"/>
      <c r="G19" s="13"/>
      <c r="I19" s="13"/>
      <c r="K19" s="13"/>
    </row>
    <row r="20" spans="2:11" ht="9.75" customHeight="1">
      <c r="B20" s="166" t="s">
        <v>205</v>
      </c>
      <c r="C20" s="167">
        <f>SUM(C14:C18)</f>
        <v>43285000</v>
      </c>
      <c r="E20" s="167">
        <f>SUM(E14:E18)</f>
        <v>7400325</v>
      </c>
      <c r="G20" s="169">
        <f>SUM(G14:G18)</f>
        <v>0</v>
      </c>
      <c r="I20" s="167">
        <f>SUM(I14:I18)</f>
        <v>-37911236</v>
      </c>
      <c r="K20" s="167">
        <f>SUM(K14:K18)</f>
        <v>12774089</v>
      </c>
    </row>
    <row r="21" spans="2:11" ht="9.75" customHeight="1" thickBot="1">
      <c r="B21" s="166"/>
      <c r="C21" s="168"/>
      <c r="D21" s="89"/>
      <c r="E21" s="168"/>
      <c r="G21" s="170"/>
      <c r="I21" s="168"/>
      <c r="J21" s="89"/>
      <c r="K21" s="168"/>
    </row>
    <row r="22" ht="13.5" thickTop="1"/>
    <row r="24" spans="2:11" ht="12.75">
      <c r="B24" s="1" t="s">
        <v>185</v>
      </c>
      <c r="C24" s="89">
        <v>43285000</v>
      </c>
      <c r="E24" s="89">
        <v>7400325</v>
      </c>
      <c r="G24" s="89">
        <v>2553832</v>
      </c>
      <c r="I24" s="89">
        <v>-32921599</v>
      </c>
      <c r="K24" s="89">
        <f>+C24+E24+G24+I24</f>
        <v>20317558</v>
      </c>
    </row>
    <row r="25" spans="3:11" ht="12.75">
      <c r="C25" s="89"/>
      <c r="E25" s="89"/>
      <c r="G25" s="89"/>
      <c r="I25" s="89"/>
      <c r="K25" s="89"/>
    </row>
    <row r="26" spans="2:11" ht="12.75">
      <c r="B26" s="1" t="s">
        <v>134</v>
      </c>
      <c r="C26" s="104"/>
      <c r="D26" s="104"/>
      <c r="E26" s="104"/>
      <c r="G26" s="89">
        <v>-48711</v>
      </c>
      <c r="I26" s="89">
        <v>15458</v>
      </c>
      <c r="K26" s="89">
        <f>+G26+I26</f>
        <v>-33253</v>
      </c>
    </row>
    <row r="27" spans="2:11" ht="12.75">
      <c r="B27" s="1" t="s">
        <v>135</v>
      </c>
      <c r="C27" s="105"/>
      <c r="E27" s="105"/>
      <c r="G27" s="103"/>
      <c r="H27" s="103"/>
      <c r="I27" s="103"/>
      <c r="K27" s="105"/>
    </row>
    <row r="28" spans="2:11" ht="12.75">
      <c r="B28" s="1" t="s">
        <v>136</v>
      </c>
      <c r="C28" s="103"/>
      <c r="D28" s="103"/>
      <c r="E28" s="103"/>
      <c r="F28" s="103"/>
      <c r="G28" s="103"/>
      <c r="H28" s="103"/>
      <c r="I28" s="103"/>
      <c r="J28" s="103"/>
      <c r="K28" s="103"/>
    </row>
    <row r="29" spans="3:11" ht="12.75">
      <c r="C29" s="13"/>
      <c r="E29" s="13"/>
      <c r="G29" s="13"/>
      <c r="I29" s="13"/>
      <c r="K29" s="13"/>
    </row>
    <row r="30" spans="2:11" ht="9.75" customHeight="1">
      <c r="B30" s="166" t="s">
        <v>206</v>
      </c>
      <c r="C30" s="167">
        <f>SUM(C24:C29)</f>
        <v>43285000</v>
      </c>
      <c r="E30" s="167">
        <f>SUM(E24:E29)</f>
        <v>7400325</v>
      </c>
      <c r="G30" s="169">
        <f>SUM(G24:G29)</f>
        <v>2505121</v>
      </c>
      <c r="H30" s="101"/>
      <c r="I30" s="167">
        <f>SUM(I24:I29)</f>
        <v>-32906141</v>
      </c>
      <c r="K30" s="172">
        <f>SUM(K24:K29)</f>
        <v>20284305</v>
      </c>
    </row>
    <row r="31" spans="2:11" ht="9.75" customHeight="1" thickBot="1">
      <c r="B31" s="166"/>
      <c r="C31" s="171"/>
      <c r="E31" s="171"/>
      <c r="G31" s="170"/>
      <c r="H31" s="101"/>
      <c r="I31" s="171"/>
      <c r="K31" s="168"/>
    </row>
    <row r="32" ht="13.5" thickTop="1"/>
    <row r="34" spans="2:11" ht="12.75">
      <c r="B34" s="144" t="s">
        <v>137</v>
      </c>
      <c r="C34" s="144"/>
      <c r="D34" s="144"/>
      <c r="E34" s="144"/>
      <c r="F34" s="144"/>
      <c r="G34" s="144"/>
      <c r="H34" s="144"/>
      <c r="I34" s="144"/>
      <c r="J34" s="144"/>
      <c r="K34" s="144"/>
    </row>
    <row r="35" spans="2:11" ht="12.75">
      <c r="B35" s="144" t="s">
        <v>183</v>
      </c>
      <c r="C35" s="144"/>
      <c r="D35" s="144"/>
      <c r="E35" s="144"/>
      <c r="F35" s="144"/>
      <c r="G35" s="144"/>
      <c r="H35" s="144"/>
      <c r="I35" s="144"/>
      <c r="J35" s="144"/>
      <c r="K35" s="144"/>
    </row>
  </sheetData>
  <mergeCells count="14">
    <mergeCell ref="B34:K34"/>
    <mergeCell ref="B35:K35"/>
    <mergeCell ref="I20:I21"/>
    <mergeCell ref="K20:K21"/>
    <mergeCell ref="B30:B31"/>
    <mergeCell ref="C30:C31"/>
    <mergeCell ref="E30:E31"/>
    <mergeCell ref="G30:G31"/>
    <mergeCell ref="I30:I31"/>
    <mergeCell ref="K30:K31"/>
    <mergeCell ref="B20:B21"/>
    <mergeCell ref="C20:C21"/>
    <mergeCell ref="E20:E21"/>
    <mergeCell ref="G20:G2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4">
      <selection activeCell="D45" sqref="D45:I45"/>
    </sheetView>
  </sheetViews>
  <sheetFormatPr defaultColWidth="9.140625" defaultRowHeight="12.75"/>
  <cols>
    <col min="1" max="2" width="5.7109375" style="1" customWidth="1"/>
    <col min="3" max="3" width="23.8515625" style="1" customWidth="1"/>
    <col min="4" max="9" width="15.7109375" style="1" customWidth="1"/>
    <col min="10" max="16384" width="9.140625" style="1" customWidth="1"/>
  </cols>
  <sheetData>
    <row r="2" spans="1:3" ht="15.75">
      <c r="A2" s="106">
        <v>1.08</v>
      </c>
      <c r="B2" s="107"/>
      <c r="C2" s="15" t="s">
        <v>138</v>
      </c>
    </row>
    <row r="5" spans="3:4" ht="15">
      <c r="C5" s="107" t="s">
        <v>139</v>
      </c>
      <c r="D5" s="20" t="s">
        <v>140</v>
      </c>
    </row>
    <row r="6" spans="4:9" ht="15">
      <c r="D6" s="173" t="s">
        <v>204</v>
      </c>
      <c r="E6" s="174"/>
      <c r="F6" s="174"/>
      <c r="G6" s="174"/>
      <c r="H6" s="174"/>
      <c r="I6" s="175"/>
    </row>
    <row r="7" spans="4:9" ht="14.25">
      <c r="D7" s="108" t="s">
        <v>141</v>
      </c>
      <c r="E7" s="108" t="s">
        <v>142</v>
      </c>
      <c r="F7" s="109" t="s">
        <v>143</v>
      </c>
      <c r="G7" s="108" t="s">
        <v>144</v>
      </c>
      <c r="H7" s="176" t="s">
        <v>145</v>
      </c>
      <c r="I7" s="176" t="s">
        <v>146</v>
      </c>
    </row>
    <row r="8" spans="4:9" ht="12.75">
      <c r="D8" s="110" t="s">
        <v>147</v>
      </c>
      <c r="E8" s="110" t="s">
        <v>148</v>
      </c>
      <c r="F8" s="111" t="s">
        <v>149</v>
      </c>
      <c r="G8" s="110" t="s">
        <v>150</v>
      </c>
      <c r="H8" s="177"/>
      <c r="I8" s="177"/>
    </row>
    <row r="9" spans="4:9" ht="14.25">
      <c r="D9" s="112" t="s">
        <v>186</v>
      </c>
      <c r="E9" s="112" t="s">
        <v>186</v>
      </c>
      <c r="F9" s="112" t="s">
        <v>186</v>
      </c>
      <c r="G9" s="112" t="s">
        <v>186</v>
      </c>
      <c r="H9" s="112" t="s">
        <v>186</v>
      </c>
      <c r="I9" s="143" t="s">
        <v>186</v>
      </c>
    </row>
    <row r="10" spans="3:9" ht="15">
      <c r="C10" s="113" t="s">
        <v>151</v>
      </c>
      <c r="D10" s="16"/>
      <c r="E10" s="16"/>
      <c r="F10" s="23"/>
      <c r="G10" s="16"/>
      <c r="H10" s="23"/>
      <c r="I10" s="23"/>
    </row>
    <row r="11" spans="3:9" ht="12.75">
      <c r="C11" s="10"/>
      <c r="D11" s="9"/>
      <c r="E11" s="9"/>
      <c r="F11" s="10"/>
      <c r="G11" s="9"/>
      <c r="H11" s="10"/>
      <c r="I11" s="10"/>
    </row>
    <row r="12" spans="3:9" ht="12.75">
      <c r="C12" s="10" t="s">
        <v>152</v>
      </c>
      <c r="D12" s="114">
        <v>9.91</v>
      </c>
      <c r="E12" s="115">
        <v>0</v>
      </c>
      <c r="F12" s="71">
        <v>3.96</v>
      </c>
      <c r="G12" s="116">
        <v>0</v>
      </c>
      <c r="H12" s="71">
        <v>0</v>
      </c>
      <c r="I12" s="117">
        <f>SUM(D12:H12)</f>
        <v>13.870000000000001</v>
      </c>
    </row>
    <row r="13" spans="3:9" ht="12.75">
      <c r="C13" s="10" t="s">
        <v>153</v>
      </c>
      <c r="D13" s="118">
        <v>0</v>
      </c>
      <c r="E13" s="118">
        <v>0</v>
      </c>
      <c r="F13" s="119">
        <v>0</v>
      </c>
      <c r="G13" s="120">
        <v>0</v>
      </c>
      <c r="H13" s="119">
        <v>0</v>
      </c>
      <c r="I13" s="121">
        <v>0</v>
      </c>
    </row>
    <row r="14" spans="3:9" ht="12.75">
      <c r="C14" s="10"/>
      <c r="D14" s="122"/>
      <c r="E14" s="115"/>
      <c r="F14" s="71"/>
      <c r="G14" s="116"/>
      <c r="H14" s="71"/>
      <c r="I14" s="117"/>
    </row>
    <row r="15" spans="3:9" ht="15">
      <c r="C15" s="123" t="s">
        <v>154</v>
      </c>
      <c r="D15" s="9"/>
      <c r="E15" s="9"/>
      <c r="F15" s="10"/>
      <c r="G15" s="114"/>
      <c r="H15" s="10"/>
      <c r="I15" s="10"/>
    </row>
    <row r="16" spans="3:9" ht="12.75">
      <c r="C16" s="10" t="s">
        <v>155</v>
      </c>
      <c r="D16" s="114">
        <v>0.18</v>
      </c>
      <c r="E16" s="114">
        <v>-0.37</v>
      </c>
      <c r="F16" s="114">
        <v>-0.56</v>
      </c>
      <c r="G16" s="114">
        <v>-0.02</v>
      </c>
      <c r="H16" s="125">
        <v>0</v>
      </c>
      <c r="I16" s="126">
        <f>SUM(D16:G16)-H16</f>
        <v>-0.77</v>
      </c>
    </row>
    <row r="17" spans="3:9" ht="12.75">
      <c r="C17" s="10" t="s">
        <v>156</v>
      </c>
      <c r="D17" s="114">
        <v>-0.18</v>
      </c>
      <c r="E17" s="114">
        <v>-0.08</v>
      </c>
      <c r="F17" s="124">
        <v>-0.14</v>
      </c>
      <c r="G17" s="116">
        <v>0</v>
      </c>
      <c r="H17" s="71">
        <v>0</v>
      </c>
      <c r="I17" s="126">
        <f aca="true" t="shared" si="0" ref="I17:I24">SUM(D17:G17)-H17</f>
        <v>-0.4</v>
      </c>
    </row>
    <row r="18" spans="3:9" ht="12.75">
      <c r="C18" s="10" t="s">
        <v>157</v>
      </c>
      <c r="D18" s="118">
        <v>0</v>
      </c>
      <c r="E18" s="120">
        <v>0</v>
      </c>
      <c r="F18" s="119">
        <v>0</v>
      </c>
      <c r="G18" s="120">
        <v>0</v>
      </c>
      <c r="H18" s="119">
        <v>0</v>
      </c>
      <c r="I18" s="119">
        <f t="shared" si="0"/>
        <v>0</v>
      </c>
    </row>
    <row r="19" spans="3:9" ht="12.75">
      <c r="C19" s="10"/>
      <c r="D19" s="9"/>
      <c r="E19" s="114"/>
      <c r="F19" s="10"/>
      <c r="G19" s="114"/>
      <c r="H19" s="71"/>
      <c r="I19" s="126"/>
    </row>
    <row r="20" spans="3:9" ht="12.75">
      <c r="C20" s="10" t="s">
        <v>193</v>
      </c>
      <c r="D20" s="114">
        <f>SUM(D16:D19)</f>
        <v>0</v>
      </c>
      <c r="E20" s="114">
        <f>SUM(E16:E19)</f>
        <v>-0.45</v>
      </c>
      <c r="F20" s="117">
        <f>SUM(F16:F18)</f>
        <v>-0.7000000000000001</v>
      </c>
      <c r="G20" s="114">
        <f>SUM(G16:G19)</f>
        <v>-0.02</v>
      </c>
      <c r="H20" s="71">
        <f>SUM(H16:H19)</f>
        <v>0</v>
      </c>
      <c r="I20" s="126">
        <f>SUM(I16:I18)</f>
        <v>-1.17</v>
      </c>
    </row>
    <row r="21" spans="3:9" ht="12.75">
      <c r="C21" s="10"/>
      <c r="D21" s="9"/>
      <c r="E21" s="9"/>
      <c r="F21" s="10"/>
      <c r="G21" s="9"/>
      <c r="H21" s="10"/>
      <c r="I21" s="126"/>
    </row>
    <row r="22" spans="3:9" ht="12.75">
      <c r="C22" s="10" t="s">
        <v>158</v>
      </c>
      <c r="D22" s="115">
        <v>0</v>
      </c>
      <c r="E22" s="127">
        <v>0</v>
      </c>
      <c r="F22" s="71">
        <v>0</v>
      </c>
      <c r="G22" s="115">
        <v>0</v>
      </c>
      <c r="H22" s="115">
        <v>0</v>
      </c>
      <c r="I22" s="71">
        <f t="shared" si="0"/>
        <v>0</v>
      </c>
    </row>
    <row r="23" spans="3:9" ht="12.75" customHeight="1">
      <c r="C23" s="10"/>
      <c r="D23" s="115"/>
      <c r="E23" s="127"/>
      <c r="F23" s="71"/>
      <c r="G23" s="115"/>
      <c r="H23" s="10"/>
      <c r="I23" s="126"/>
    </row>
    <row r="24" spans="3:9" ht="12.75">
      <c r="C24" s="10" t="s">
        <v>53</v>
      </c>
      <c r="D24" s="115">
        <v>0</v>
      </c>
      <c r="E24" s="127">
        <v>0.04</v>
      </c>
      <c r="F24" s="71">
        <v>0.07</v>
      </c>
      <c r="G24" s="115">
        <v>0</v>
      </c>
      <c r="H24" s="115">
        <v>0</v>
      </c>
      <c r="I24" s="126">
        <f t="shared" si="0"/>
        <v>0.11000000000000001</v>
      </c>
    </row>
    <row r="25" spans="3:9" ht="12.75">
      <c r="C25" s="10"/>
      <c r="D25" s="9"/>
      <c r="E25" s="9"/>
      <c r="F25" s="10"/>
      <c r="G25" s="9"/>
      <c r="H25" s="10"/>
      <c r="I25" s="10"/>
    </row>
    <row r="26" spans="3:9" ht="9.75" customHeight="1">
      <c r="C26" s="178" t="s">
        <v>159</v>
      </c>
      <c r="D26" s="179">
        <f>SUM(D19:D25)</f>
        <v>0</v>
      </c>
      <c r="E26" s="179">
        <f>SUM(E19:E25)</f>
        <v>-0.41000000000000003</v>
      </c>
      <c r="F26" s="179">
        <f>SUM(F19:F25)</f>
        <v>-0.6300000000000001</v>
      </c>
      <c r="G26" s="179">
        <f>SUM(G19:G25)</f>
        <v>-0.02</v>
      </c>
      <c r="H26" s="181">
        <f>SUM(H20:H24)</f>
        <v>0</v>
      </c>
      <c r="I26" s="179">
        <f>+I20+I22+I24</f>
        <v>-1.0599999999999998</v>
      </c>
    </row>
    <row r="27" spans="3:9" ht="9.75" customHeight="1">
      <c r="C27" s="177"/>
      <c r="D27" s="180"/>
      <c r="E27" s="180"/>
      <c r="F27" s="180"/>
      <c r="G27" s="180"/>
      <c r="H27" s="182"/>
      <c r="I27" s="180"/>
    </row>
    <row r="28" spans="3:9" ht="12.75">
      <c r="C28" s="16"/>
      <c r="D28" s="23"/>
      <c r="E28" s="16"/>
      <c r="F28" s="23"/>
      <c r="G28" s="16"/>
      <c r="H28" s="23"/>
      <c r="I28" s="23"/>
    </row>
    <row r="29" spans="3:9" ht="12.75">
      <c r="C29" s="9"/>
      <c r="D29" s="10"/>
      <c r="E29" s="9"/>
      <c r="F29" s="10"/>
      <c r="G29" s="9"/>
      <c r="H29" s="10"/>
      <c r="I29" s="10"/>
    </row>
    <row r="30" spans="3:9" ht="15">
      <c r="C30" s="128" t="s">
        <v>160</v>
      </c>
      <c r="D30" s="10"/>
      <c r="E30" s="9"/>
      <c r="F30" s="10"/>
      <c r="G30" s="9"/>
      <c r="H30" s="10"/>
      <c r="I30" s="10"/>
    </row>
    <row r="31" spans="3:9" ht="15">
      <c r="C31" s="128" t="s">
        <v>161</v>
      </c>
      <c r="D31" s="10"/>
      <c r="E31" s="9"/>
      <c r="F31" s="10"/>
      <c r="G31" s="9"/>
      <c r="H31" s="10"/>
      <c r="I31" s="10"/>
    </row>
    <row r="32" spans="3:9" ht="12.75">
      <c r="C32" s="9" t="s">
        <v>162</v>
      </c>
      <c r="D32" s="126">
        <v>31.89</v>
      </c>
      <c r="E32" s="114">
        <v>9.3</v>
      </c>
      <c r="F32" s="126">
        <v>12.52</v>
      </c>
      <c r="G32" s="114">
        <v>4.83</v>
      </c>
      <c r="H32" s="126">
        <v>-9.04</v>
      </c>
      <c r="I32" s="117">
        <f>SUM(D32:H32)</f>
        <v>49.49999999999999</v>
      </c>
    </row>
    <row r="33" spans="3:9" ht="12.75">
      <c r="C33" s="9" t="s">
        <v>163</v>
      </c>
      <c r="D33" s="126">
        <v>-21.07</v>
      </c>
      <c r="E33" s="114">
        <v>-37.32</v>
      </c>
      <c r="F33" s="126">
        <v>-10.61</v>
      </c>
      <c r="G33" s="114">
        <v>-4.99</v>
      </c>
      <c r="H33" s="126">
        <v>37.52</v>
      </c>
      <c r="I33" s="117">
        <f>SUM(D33:H33)</f>
        <v>-36.46999999999999</v>
      </c>
    </row>
    <row r="34" spans="3:9" ht="12.75">
      <c r="C34" s="9" t="s">
        <v>164</v>
      </c>
      <c r="D34" s="179">
        <f aca="true" t="shared" si="1" ref="D34:I34">+D32+D33</f>
        <v>10.82</v>
      </c>
      <c r="E34" s="179">
        <f t="shared" si="1"/>
        <v>-28.02</v>
      </c>
      <c r="F34" s="179">
        <f t="shared" si="1"/>
        <v>1.9100000000000001</v>
      </c>
      <c r="G34" s="179">
        <f t="shared" si="1"/>
        <v>-0.16000000000000014</v>
      </c>
      <c r="H34" s="179">
        <f t="shared" si="1"/>
        <v>28.480000000000004</v>
      </c>
      <c r="I34" s="179">
        <f t="shared" si="1"/>
        <v>13.030000000000001</v>
      </c>
    </row>
    <row r="35" spans="3:9" ht="12.75">
      <c r="C35" s="9" t="s">
        <v>165</v>
      </c>
      <c r="D35" s="180"/>
      <c r="E35" s="180"/>
      <c r="F35" s="180"/>
      <c r="G35" s="180"/>
      <c r="H35" s="180"/>
      <c r="I35" s="180"/>
    </row>
    <row r="36" spans="3:9" ht="12.75">
      <c r="C36" s="9"/>
      <c r="D36" s="10"/>
      <c r="E36" s="114"/>
      <c r="F36" s="10"/>
      <c r="G36" s="114"/>
      <c r="H36" s="10"/>
      <c r="I36" s="10"/>
    </row>
    <row r="37" spans="3:9" ht="12.75">
      <c r="C37" s="9" t="s">
        <v>166</v>
      </c>
      <c r="D37" s="124">
        <v>0.01</v>
      </c>
      <c r="E37" s="116">
        <v>0</v>
      </c>
      <c r="F37" s="116">
        <v>0.02</v>
      </c>
      <c r="G37" s="116">
        <v>0</v>
      </c>
      <c r="H37" s="71">
        <v>0</v>
      </c>
      <c r="I37" s="129">
        <f>SUM(D37:H37)</f>
        <v>0.03</v>
      </c>
    </row>
    <row r="38" spans="3:9" ht="12.75">
      <c r="C38" s="9" t="s">
        <v>167</v>
      </c>
      <c r="D38" s="124">
        <v>0.11</v>
      </c>
      <c r="E38" s="114">
        <v>0.36655467999999997</v>
      </c>
      <c r="F38" s="126">
        <v>0.4</v>
      </c>
      <c r="G38" s="114">
        <v>0.01270665</v>
      </c>
      <c r="H38" s="71">
        <v>0</v>
      </c>
      <c r="I38" s="117">
        <f>SUM(D38:H38)</f>
        <v>0.88926133</v>
      </c>
    </row>
    <row r="39" spans="3:9" ht="12.75">
      <c r="C39" s="9" t="s">
        <v>168</v>
      </c>
      <c r="D39" s="126"/>
      <c r="E39" s="114"/>
      <c r="F39" s="126"/>
      <c r="G39" s="114"/>
      <c r="H39" s="10"/>
      <c r="I39" s="10"/>
    </row>
    <row r="40" spans="3:9" ht="12.75">
      <c r="C40" s="9" t="s">
        <v>169</v>
      </c>
      <c r="D40" s="124">
        <v>0</v>
      </c>
      <c r="E40" s="116">
        <v>0</v>
      </c>
      <c r="F40" s="124">
        <v>0</v>
      </c>
      <c r="G40" s="116">
        <v>0</v>
      </c>
      <c r="H40" s="71">
        <v>0</v>
      </c>
      <c r="I40" s="71">
        <f>SUM(D40:H40)</f>
        <v>0</v>
      </c>
    </row>
    <row r="41" spans="3:9" ht="12.75">
      <c r="C41" s="12"/>
      <c r="D41" s="24"/>
      <c r="E41" s="12"/>
      <c r="F41" s="24"/>
      <c r="G41" s="12"/>
      <c r="H41" s="24"/>
      <c r="I41" s="24"/>
    </row>
    <row r="44" spans="3:4" ht="15">
      <c r="C44" s="107" t="s">
        <v>170</v>
      </c>
      <c r="D44" s="20" t="s">
        <v>171</v>
      </c>
    </row>
    <row r="45" spans="4:9" ht="15">
      <c r="D45" s="173" t="s">
        <v>204</v>
      </c>
      <c r="E45" s="174"/>
      <c r="F45" s="174"/>
      <c r="G45" s="174"/>
      <c r="H45" s="174"/>
      <c r="I45" s="175"/>
    </row>
    <row r="46" spans="4:9" ht="14.25">
      <c r="D46" s="108" t="s">
        <v>141</v>
      </c>
      <c r="E46" s="109" t="s">
        <v>172</v>
      </c>
      <c r="F46" s="130" t="s">
        <v>143</v>
      </c>
      <c r="G46" s="109" t="s">
        <v>144</v>
      </c>
      <c r="H46" s="176" t="s">
        <v>145</v>
      </c>
      <c r="I46" s="176" t="s">
        <v>146</v>
      </c>
    </row>
    <row r="47" spans="4:9" ht="12.75">
      <c r="D47" s="131" t="s">
        <v>147</v>
      </c>
      <c r="E47" s="132" t="s">
        <v>148</v>
      </c>
      <c r="F47" s="133" t="s">
        <v>149</v>
      </c>
      <c r="G47" s="132" t="s">
        <v>150</v>
      </c>
      <c r="H47" s="177"/>
      <c r="I47" s="177"/>
    </row>
    <row r="48" spans="4:9" ht="14.25">
      <c r="D48" s="112" t="s">
        <v>186</v>
      </c>
      <c r="E48" s="112" t="s">
        <v>186</v>
      </c>
      <c r="F48" s="112" t="s">
        <v>186</v>
      </c>
      <c r="G48" s="112" t="s">
        <v>186</v>
      </c>
      <c r="H48" s="112" t="s">
        <v>186</v>
      </c>
      <c r="I48" s="143" t="s">
        <v>186</v>
      </c>
    </row>
    <row r="49" spans="3:9" ht="15">
      <c r="C49" s="113" t="s">
        <v>151</v>
      </c>
      <c r="D49" s="16"/>
      <c r="E49" s="23"/>
      <c r="F49" s="2"/>
      <c r="G49" s="23"/>
      <c r="H49" s="3"/>
      <c r="I49" s="23"/>
    </row>
    <row r="50" spans="3:9" ht="12.75">
      <c r="C50" s="10"/>
      <c r="D50" s="9"/>
      <c r="E50" s="10"/>
      <c r="F50" s="5"/>
      <c r="G50" s="10"/>
      <c r="H50" s="6"/>
      <c r="I50" s="10"/>
    </row>
    <row r="51" spans="3:9" ht="12.75">
      <c r="C51" s="10" t="s">
        <v>173</v>
      </c>
      <c r="D51" s="114">
        <v>4.17</v>
      </c>
      <c r="E51" s="134">
        <v>0</v>
      </c>
      <c r="F51" s="135">
        <v>0.97</v>
      </c>
      <c r="G51" s="134">
        <v>0</v>
      </c>
      <c r="H51" s="134">
        <v>0</v>
      </c>
      <c r="I51" s="126">
        <f>SUM(D51:H51)</f>
        <v>5.14</v>
      </c>
    </row>
    <row r="52" spans="3:9" ht="12.75">
      <c r="C52" s="10" t="s">
        <v>174</v>
      </c>
      <c r="D52" s="114">
        <v>0.44</v>
      </c>
      <c r="E52" s="134">
        <v>0</v>
      </c>
      <c r="F52" s="135">
        <v>0</v>
      </c>
      <c r="G52" s="134">
        <v>0</v>
      </c>
      <c r="H52" s="134">
        <v>0</v>
      </c>
      <c r="I52" s="126">
        <f aca="true" t="shared" si="2" ref="I52:I61">SUM(D52:H52)</f>
        <v>0.44</v>
      </c>
    </row>
    <row r="53" spans="3:9" ht="12.75">
      <c r="C53" s="10" t="s">
        <v>175</v>
      </c>
      <c r="D53" s="116">
        <v>0.15</v>
      </c>
      <c r="E53" s="134">
        <v>0</v>
      </c>
      <c r="F53" s="135">
        <v>0</v>
      </c>
      <c r="G53" s="134">
        <v>0</v>
      </c>
      <c r="H53" s="134">
        <v>0</v>
      </c>
      <c r="I53" s="126">
        <f t="shared" si="2"/>
        <v>0.15</v>
      </c>
    </row>
    <row r="54" spans="3:9" ht="12.75">
      <c r="C54" s="10" t="s">
        <v>176</v>
      </c>
      <c r="D54" s="116">
        <v>0</v>
      </c>
      <c r="E54" s="134">
        <v>0</v>
      </c>
      <c r="F54" s="135">
        <v>0</v>
      </c>
      <c r="G54" s="134">
        <v>0</v>
      </c>
      <c r="H54" s="134">
        <v>0</v>
      </c>
      <c r="I54" s="126">
        <f t="shared" si="2"/>
        <v>0</v>
      </c>
    </row>
    <row r="55" spans="3:9" ht="12.75">
      <c r="C55" s="10" t="s">
        <v>177</v>
      </c>
      <c r="D55" s="116">
        <v>0.06</v>
      </c>
      <c r="E55" s="134">
        <v>0</v>
      </c>
      <c r="F55" s="135">
        <v>0</v>
      </c>
      <c r="G55" s="134">
        <v>0</v>
      </c>
      <c r="H55" s="134">
        <v>0</v>
      </c>
      <c r="I55" s="126">
        <f t="shared" si="2"/>
        <v>0.06</v>
      </c>
    </row>
    <row r="56" spans="3:9" ht="12.75">
      <c r="C56" s="10" t="s">
        <v>178</v>
      </c>
      <c r="D56" s="115">
        <v>0</v>
      </c>
      <c r="E56" s="134">
        <v>0</v>
      </c>
      <c r="F56" s="135">
        <v>0</v>
      </c>
      <c r="G56" s="134">
        <v>0</v>
      </c>
      <c r="H56" s="134">
        <v>0</v>
      </c>
      <c r="I56" s="126">
        <f t="shared" si="2"/>
        <v>0</v>
      </c>
    </row>
    <row r="57" spans="3:9" ht="12.75">
      <c r="C57" s="10" t="s">
        <v>179</v>
      </c>
      <c r="D57" s="114">
        <v>0.07</v>
      </c>
      <c r="E57" s="134">
        <v>0</v>
      </c>
      <c r="F57" s="135">
        <v>1.06</v>
      </c>
      <c r="G57" s="134">
        <v>0</v>
      </c>
      <c r="H57" s="134">
        <v>0</v>
      </c>
      <c r="I57" s="126">
        <f t="shared" si="2"/>
        <v>1.1300000000000001</v>
      </c>
    </row>
    <row r="58" spans="3:9" ht="12.75">
      <c r="C58" s="10" t="s">
        <v>189</v>
      </c>
      <c r="D58" s="116">
        <v>0</v>
      </c>
      <c r="E58" s="134">
        <v>0</v>
      </c>
      <c r="F58" s="135">
        <v>0</v>
      </c>
      <c r="G58" s="134">
        <v>0</v>
      </c>
      <c r="H58" s="134">
        <v>0</v>
      </c>
      <c r="I58" s="126">
        <f t="shared" si="2"/>
        <v>0</v>
      </c>
    </row>
    <row r="59" spans="3:9" ht="12.75">
      <c r="C59" s="10" t="s">
        <v>180</v>
      </c>
      <c r="D59" s="114">
        <v>3.99</v>
      </c>
      <c r="E59" s="134">
        <v>0</v>
      </c>
      <c r="F59" s="135">
        <v>0</v>
      </c>
      <c r="G59" s="134">
        <v>0</v>
      </c>
      <c r="H59" s="134">
        <v>0</v>
      </c>
      <c r="I59" s="126">
        <f t="shared" si="2"/>
        <v>3.99</v>
      </c>
    </row>
    <row r="60" spans="3:9" ht="12.75">
      <c r="C60" s="10" t="s">
        <v>181</v>
      </c>
      <c r="D60" s="115">
        <v>0.89</v>
      </c>
      <c r="E60" s="134">
        <v>0</v>
      </c>
      <c r="F60" s="135">
        <v>0</v>
      </c>
      <c r="G60" s="134">
        <v>0</v>
      </c>
      <c r="H60" s="134">
        <v>0</v>
      </c>
      <c r="I60" s="126">
        <f t="shared" si="2"/>
        <v>0.89</v>
      </c>
    </row>
    <row r="61" spans="3:9" ht="12.75">
      <c r="C61" s="10" t="s">
        <v>190</v>
      </c>
      <c r="D61" s="116">
        <v>0</v>
      </c>
      <c r="E61" s="134">
        <v>0</v>
      </c>
      <c r="F61" s="135">
        <v>1.93</v>
      </c>
      <c r="G61" s="134">
        <v>0</v>
      </c>
      <c r="H61" s="134">
        <v>0</v>
      </c>
      <c r="I61" s="126">
        <f t="shared" si="2"/>
        <v>1.93</v>
      </c>
    </row>
    <row r="62" spans="3:9" ht="12.75">
      <c r="C62" s="24" t="s">
        <v>182</v>
      </c>
      <c r="D62" s="116">
        <v>0.14</v>
      </c>
      <c r="E62" s="136">
        <v>0</v>
      </c>
      <c r="F62" s="137">
        <v>0</v>
      </c>
      <c r="G62" s="138">
        <v>0</v>
      </c>
      <c r="H62" s="139">
        <v>0</v>
      </c>
      <c r="I62" s="126">
        <f>SUM(D62:H62)</f>
        <v>0.14</v>
      </c>
    </row>
    <row r="63" spans="4:9" ht="9.75" customHeight="1">
      <c r="D63" s="183">
        <f>SUM(D51:D62)</f>
        <v>9.910000000000002</v>
      </c>
      <c r="E63" s="185">
        <f>SUM(E51:E62)</f>
        <v>0</v>
      </c>
      <c r="F63" s="187">
        <f>SUM(F51:F62)</f>
        <v>3.96</v>
      </c>
      <c r="G63" s="189">
        <f>SUM(G51:G62)</f>
        <v>0</v>
      </c>
      <c r="H63" s="181">
        <v>0</v>
      </c>
      <c r="I63" s="179">
        <f>SUM(I51:I62)</f>
        <v>13.870000000000001</v>
      </c>
    </row>
    <row r="64" spans="4:9" ht="9.75" customHeight="1">
      <c r="D64" s="184"/>
      <c r="E64" s="186"/>
      <c r="F64" s="188"/>
      <c r="G64" s="190"/>
      <c r="H64" s="182"/>
      <c r="I64" s="180"/>
    </row>
  </sheetData>
  <mergeCells count="25">
    <mergeCell ref="H63:H64"/>
    <mergeCell ref="I63:I64"/>
    <mergeCell ref="D63:D64"/>
    <mergeCell ref="E63:E64"/>
    <mergeCell ref="F63:F64"/>
    <mergeCell ref="G63:G64"/>
    <mergeCell ref="H34:H35"/>
    <mergeCell ref="I34:I35"/>
    <mergeCell ref="D45:I45"/>
    <mergeCell ref="H46:H47"/>
    <mergeCell ref="I46:I47"/>
    <mergeCell ref="D34:D35"/>
    <mergeCell ref="E34:E35"/>
    <mergeCell ref="F34:F35"/>
    <mergeCell ref="G34:G35"/>
    <mergeCell ref="D6:I6"/>
    <mergeCell ref="H7:H8"/>
    <mergeCell ref="I7:I8"/>
    <mergeCell ref="C26:C27"/>
    <mergeCell ref="D26:D27"/>
    <mergeCell ref="E26:E27"/>
    <mergeCell ref="F26:F27"/>
    <mergeCell ref="G26:G27"/>
    <mergeCell ref="H26:H27"/>
    <mergeCell ref="I26:I2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user</cp:lastModifiedBy>
  <cp:lastPrinted>2006-07-29T01:31:59Z</cp:lastPrinted>
  <dcterms:created xsi:type="dcterms:W3CDTF">2001-12-28T02:18:49Z</dcterms:created>
  <dcterms:modified xsi:type="dcterms:W3CDTF">2006-07-29T02:22:58Z</dcterms:modified>
  <cp:category/>
  <cp:version/>
  <cp:contentType/>
  <cp:contentStatus/>
</cp:coreProperties>
</file>